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activeTab="1"/>
  </bookViews>
  <sheets>
    <sheet name="доходы" sheetId="1" r:id="rId1"/>
    <sheet name="расходы" sheetId="2" r:id="rId2"/>
  </sheets>
  <calcPr calcId="145621"/>
</workbook>
</file>

<file path=xl/calcChain.xml><?xml version="1.0" encoding="utf-8"?>
<calcChain xmlns="http://schemas.openxmlformats.org/spreadsheetml/2006/main">
  <c r="G25" i="2" l="1"/>
  <c r="H25" i="2"/>
  <c r="G52" i="2"/>
  <c r="H52" i="2"/>
  <c r="G57" i="2"/>
  <c r="H57" i="2"/>
  <c r="G65" i="2"/>
  <c r="H65" i="2"/>
  <c r="G66" i="2"/>
  <c r="H66" i="2"/>
  <c r="H44" i="2"/>
  <c r="H42" i="2"/>
  <c r="G68" i="2"/>
  <c r="H68" i="2"/>
  <c r="G84" i="2"/>
  <c r="H84" i="2"/>
  <c r="F84" i="2"/>
  <c r="G33" i="2" l="1"/>
  <c r="H33" i="2"/>
  <c r="F33" i="2"/>
  <c r="F73" i="2" l="1"/>
  <c r="H69" i="2"/>
  <c r="G69" i="2"/>
  <c r="F69" i="2"/>
  <c r="F17" i="2" l="1"/>
  <c r="G17" i="2"/>
  <c r="H17" i="2"/>
  <c r="G103" i="2" l="1"/>
  <c r="H103" i="2"/>
  <c r="G96" i="2"/>
  <c r="H96" i="2"/>
  <c r="F57" i="2"/>
  <c r="F53" i="2"/>
  <c r="G20" i="2"/>
  <c r="G19" i="2" s="1"/>
  <c r="H20" i="2"/>
  <c r="H19" i="2" s="1"/>
  <c r="G31" i="2"/>
  <c r="H31" i="2"/>
  <c r="F20" i="2"/>
  <c r="F19" i="2" s="1"/>
  <c r="C14" i="1"/>
  <c r="G53" i="2" l="1"/>
  <c r="H53" i="2"/>
  <c r="H73" i="2"/>
  <c r="G73" i="2"/>
  <c r="H71" i="2" l="1"/>
  <c r="G71" i="2"/>
  <c r="F71" i="2"/>
  <c r="G50" i="2"/>
  <c r="H50" i="2"/>
  <c r="H48" i="2"/>
  <c r="G48" i="2"/>
  <c r="G47" i="2" s="1"/>
  <c r="F48" i="2"/>
  <c r="G9" i="2"/>
  <c r="G8" i="2" s="1"/>
  <c r="H9" i="2"/>
  <c r="H8" i="2" s="1"/>
  <c r="F9" i="2"/>
  <c r="F8" i="2" s="1"/>
  <c r="H47" i="2" l="1"/>
  <c r="G55" i="2"/>
  <c r="H55" i="2"/>
  <c r="G75" i="2" l="1"/>
  <c r="H75" i="2"/>
  <c r="G99" i="2"/>
  <c r="G98" i="2" s="1"/>
  <c r="H99" i="2"/>
  <c r="H98" i="2" s="1"/>
  <c r="F99" i="2"/>
  <c r="F98" i="2" s="1"/>
  <c r="H61" i="2"/>
  <c r="H60" i="2" s="1"/>
  <c r="G61" i="2"/>
  <c r="G60" i="2" s="1"/>
  <c r="F61" i="2"/>
  <c r="F60" i="2" s="1"/>
  <c r="H29" i="2"/>
  <c r="G29" i="2"/>
  <c r="F29" i="2"/>
  <c r="D28" i="1"/>
  <c r="E28" i="1"/>
  <c r="C28" i="1"/>
  <c r="G107" i="2" l="1"/>
  <c r="G106" i="2" s="1"/>
  <c r="H107" i="2"/>
  <c r="H106" i="2" s="1"/>
  <c r="F107" i="2"/>
  <c r="F106" i="2" s="1"/>
  <c r="G63" i="2" l="1"/>
  <c r="H63" i="2"/>
  <c r="G111" i="2"/>
  <c r="G105" i="2" s="1"/>
  <c r="H111" i="2"/>
  <c r="H105" i="2" s="1"/>
  <c r="F111" i="2"/>
  <c r="F105" i="2" s="1"/>
  <c r="G26" i="2"/>
  <c r="H26" i="2"/>
  <c r="F26" i="2"/>
  <c r="G14" i="2"/>
  <c r="H14" i="2"/>
  <c r="F14" i="2"/>
  <c r="G12" i="2"/>
  <c r="H12" i="2"/>
  <c r="F12" i="2"/>
  <c r="E14" i="1" l="1"/>
  <c r="G112" i="2" l="1"/>
  <c r="H112" i="2"/>
  <c r="F112" i="2"/>
  <c r="G93" i="2"/>
  <c r="G92" i="2" s="1"/>
  <c r="G91" i="2" s="1"/>
  <c r="G90" i="2" s="1"/>
  <c r="H93" i="2"/>
  <c r="H92" i="2" s="1"/>
  <c r="H91" i="2" s="1"/>
  <c r="H90" i="2" s="1"/>
  <c r="F93" i="2"/>
  <c r="F92" i="2" s="1"/>
  <c r="H41" i="2" l="1"/>
  <c r="D12" i="1" l="1"/>
  <c r="H102" i="2" l="1"/>
  <c r="H101" i="2" s="1"/>
  <c r="F103" i="2"/>
  <c r="F102" i="2" s="1"/>
  <c r="F101" i="2" s="1"/>
  <c r="G102" i="2"/>
  <c r="G101" i="2" s="1"/>
  <c r="F96" i="2"/>
  <c r="F91" i="2" s="1"/>
  <c r="F90" i="2" s="1"/>
  <c r="H88" i="2"/>
  <c r="H87" i="2" s="1"/>
  <c r="H86" i="2" s="1"/>
  <c r="G88" i="2"/>
  <c r="G87" i="2" s="1"/>
  <c r="G86" i="2" s="1"/>
  <c r="F88" i="2"/>
  <c r="F87" i="2" s="1"/>
  <c r="F86" i="2" s="1"/>
  <c r="H81" i="2"/>
  <c r="G81" i="2"/>
  <c r="F81" i="2"/>
  <c r="F68" i="2" s="1"/>
  <c r="H79" i="2"/>
  <c r="G79" i="2"/>
  <c r="F79" i="2"/>
  <c r="H77" i="2"/>
  <c r="G77" i="2"/>
  <c r="F77" i="2"/>
  <c r="F75" i="2"/>
  <c r="F66" i="2"/>
  <c r="F65" i="2" s="1"/>
  <c r="F63" i="2"/>
  <c r="F55" i="2"/>
  <c r="F50" i="2"/>
  <c r="F47" i="2" s="1"/>
  <c r="G44" i="2"/>
  <c r="F44" i="2"/>
  <c r="G42" i="2"/>
  <c r="G41" i="2" s="1"/>
  <c r="F42" i="2"/>
  <c r="F41" i="2" s="1"/>
  <c r="H39" i="2"/>
  <c r="H38" i="2" s="1"/>
  <c r="H37" i="2" s="1"/>
  <c r="G39" i="2"/>
  <c r="G38" i="2" s="1"/>
  <c r="F39" i="2"/>
  <c r="F38" i="2" s="1"/>
  <c r="F31" i="2"/>
  <c r="F25" i="2" s="1"/>
  <c r="H23" i="2"/>
  <c r="H22" i="2" s="1"/>
  <c r="G23" i="2"/>
  <c r="G22" i="2" s="1"/>
  <c r="F23" i="2"/>
  <c r="F22" i="2" s="1"/>
  <c r="E37" i="1"/>
  <c r="D37" i="1"/>
  <c r="C37" i="1"/>
  <c r="E26" i="1"/>
  <c r="D26" i="1"/>
  <c r="C26" i="1"/>
  <c r="E24" i="1"/>
  <c r="D24" i="1"/>
  <c r="C24" i="1"/>
  <c r="E21" i="1"/>
  <c r="D21" i="1"/>
  <c r="C21" i="1"/>
  <c r="E16" i="1"/>
  <c r="D16" i="1"/>
  <c r="D19" i="1" s="1"/>
  <c r="C16" i="1"/>
  <c r="D14" i="1"/>
  <c r="E12" i="1"/>
  <c r="C12" i="1"/>
  <c r="H59" i="2" l="1"/>
  <c r="G59" i="2"/>
  <c r="F59" i="2"/>
  <c r="H46" i="2"/>
  <c r="G46" i="2"/>
  <c r="F52" i="2"/>
  <c r="F46" i="2" s="1"/>
  <c r="E19" i="1"/>
  <c r="F37" i="2"/>
  <c r="G37" i="2"/>
  <c r="H11" i="2"/>
  <c r="H7" i="2" s="1"/>
  <c r="G11" i="2"/>
  <c r="G7" i="2" s="1"/>
  <c r="F11" i="2"/>
  <c r="F7" i="2" s="1"/>
  <c r="E31" i="1"/>
  <c r="D31" i="1"/>
  <c r="D32" i="1" s="1"/>
  <c r="D38" i="1" s="1"/>
  <c r="C31" i="1"/>
  <c r="C19" i="1"/>
  <c r="H114" i="2" l="1"/>
  <c r="E32" i="1"/>
  <c r="E38" i="1" s="1"/>
  <c r="G114" i="2"/>
  <c r="C32" i="1"/>
  <c r="C38" i="1" s="1"/>
  <c r="F114" i="2" l="1"/>
</calcChain>
</file>

<file path=xl/sharedStrings.xml><?xml version="1.0" encoding="utf-8"?>
<sst xmlns="http://schemas.openxmlformats.org/spreadsheetml/2006/main" count="516" uniqueCount="186">
  <si>
    <t>Среднесрочный финансовый план муниципального образования Благовещенский поссовет</t>
  </si>
  <si>
    <t>(тыс. рублей)</t>
  </si>
  <si>
    <t>Код бюджетной классификации Российской Федерации</t>
  </si>
  <si>
    <t>Наименование доходов</t>
  </si>
  <si>
    <t>Сумма</t>
  </si>
  <si>
    <t>1</t>
  </si>
  <si>
    <t>НАЛОГОВЫЕ ДОХОДЫ</t>
  </si>
  <si>
    <t>182 1 01 00000 00 0000 000</t>
  </si>
  <si>
    <t>НАЛОГИ НА ПРИБЫЛЬ, ДОХОДЫ</t>
  </si>
  <si>
    <t>182 1 01 02000 01 0000 110</t>
  </si>
  <si>
    <t>Налог на доходы физических лиц</t>
  </si>
  <si>
    <t>182 1 05 00000 00 0000 000</t>
  </si>
  <si>
    <t>НАЛОГИ НА СОВОКУПНЫЙ ДОХОД</t>
  </si>
  <si>
    <t>182 1 05 03000 01 0000 110</t>
  </si>
  <si>
    <t>Единый сельскохозяйственный налог</t>
  </si>
  <si>
    <t>182 1 06 00000 00 0000 000</t>
  </si>
  <si>
    <t>НАЛОГИ НА ИМУЩЕСТВО</t>
  </si>
  <si>
    <t>182 1 06 01000 00 0000 110</t>
  </si>
  <si>
    <t>Налог на имущество физических лиц</t>
  </si>
  <si>
    <t>182 1 06 06000 00 0000 110</t>
  </si>
  <si>
    <t>Земельный налог</t>
  </si>
  <si>
    <t>ИТОГО ДОХОДОВ ПО ОСНОВНЫМ ИСТОЧНИКАМ</t>
  </si>
  <si>
    <t>НЕНАЛОГОВЫЕ ДОХОДЫ</t>
  </si>
  <si>
    <t>166 1 11 00000 00 0000 000</t>
  </si>
  <si>
    <t>ДОХОДЫ ОТ ИСПОЛЬЗОВАНИЯ ИМУЩЕСТВА, НАХОДЯЩЕГОСЯ В ГОСУДАРСТВЕННОЙ И МУНИЦИПАЛЬНОЙ СОБСТВЕННОСТИ</t>
  </si>
  <si>
    <t>166 1 11 05013 13 0000 120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</si>
  <si>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</si>
  <si>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166 1 11 09045 13 0000 120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</si>
  <si>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</si>
  <si>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166 1 14 00000 00 0000 000</t>
  </si>
  <si>
    <t>ДОХОДЫ ОТ ПРОДАЖИ МАТЕРИАЛЬНЫХ И НЕМАТЕРИАЛЬНЫХ АКТИВОВ</t>
  </si>
  <si>
    <t>166 1 14 06013 13 0000 430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</si>
  <si>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</si>
  <si>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303 1 13 00000 00 0000 000</t>
  </si>
  <si>
    <t>ДОХОДЫ ОТ ОКАЗАНИЯ ПЛАТНЫХ УСЛУГ (РАБОТ) И КОМПЕНСАЦИИ ЗАТРАТ ГОСУДАРСТВА</t>
  </si>
  <si>
    <t>303 1 13 02995 13 0000 130</t>
  </si>
  <si>
    <t>Доходы, поступающие в порядке возмещения расходов, понесенных в связи с эксплуатацией имущества поселений</t>
  </si>
  <si>
    <t>303 1 16 00000 00 0000 000</t>
  </si>
  <si>
    <t>ШТРАФЫ, САНКЦИИ, ВОЗМЕЩЕНИЕ УЩЕРБА</t>
  </si>
  <si>
    <t>ИТОГО НЕНАЛОГОВЫХ ДОХОДОВ</t>
  </si>
  <si>
    <t>ИТОГО СОБСТВЕННЫХ ДОХОДОВ</t>
  </si>
  <si>
    <t>БЕЗВОЗМЕЗДНЫЕ ПОСТУПЛЕНИЯ ИЗ БЮДЖЕТОВ ДРУГИХ УРОВНЕЙ</t>
  </si>
  <si>
    <t>ИТОГО БЕЗВОЗМЕЗДНЫХ ПОСТУПЛЕНИЙ</t>
  </si>
  <si>
    <t>ВСЕГО ДОХОДОВ</t>
  </si>
  <si>
    <t>Наименование показателя</t>
  </si>
  <si>
    <t>Рз</t>
  </si>
  <si>
    <t>Пр</t>
  </si>
  <si>
    <t>ЦСР</t>
  </si>
  <si>
    <t>ВР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</si>
  <si>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</si>
  <si>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</si>
  <si>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</si>
  <si>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</si>
  <si>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</si>
  <si>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</si>
  <si>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</si>
  <si>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</si>
  <si>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</si>
  <si>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</si>
  <si>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</si>
  <si>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</si>
  <si>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01 2 0010 110</t>
  </si>
  <si>
    <t>Закупка товаров, работ и услуг для муниципальных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</si>
  <si>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</si>
  <si>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</si>
  <si>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Глава местной администрации (исполнительно-распорядительного органа муниципального образования)</t>
  </si>
  <si>
    <t>01 2 0010 130</t>
  </si>
  <si>
    <t>07</t>
  </si>
  <si>
    <t>Резервные фонды</t>
  </si>
  <si>
    <t>11</t>
  </si>
  <si>
    <t xml:space="preserve">Резервные фонды местных администраций </t>
  </si>
  <si>
    <t>99 1 0014 100</t>
  </si>
  <si>
    <t>Резервные средства</t>
  </si>
  <si>
    <t>Другие общегосударственные расходы</t>
  </si>
  <si>
    <t>13</t>
  </si>
  <si>
    <t>Централизованные бухгалтерии</t>
  </si>
  <si>
    <t>02 5 0010 820</t>
  </si>
  <si>
    <t>Иные межбюджетные трансферты</t>
  </si>
  <si>
    <t>99 9 0014 710</t>
  </si>
  <si>
    <t>Уплата налогов, сборов и иных обязательных платежей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</si>
  <si>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</si>
  <si>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</si>
  <si>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</si>
  <si>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Реализация других функций, связанных с обеспечением национальной безопасности и правоохранительной деятельности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</si>
  <si>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</si>
  <si>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</si>
  <si>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</si>
  <si>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Содействие занятости населения</t>
  </si>
  <si>
    <t>90 4 0016 820</t>
  </si>
  <si>
    <t>Дорожное хозяйство (дорожные фонды)</t>
  </si>
  <si>
    <t>Содержание дорог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</si>
  <si>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</si>
  <si>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</si>
  <si>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</si>
  <si>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</si>
  <si>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</si>
  <si>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92 9 0018 010</t>
  </si>
  <si>
    <t xml:space="preserve">92 9 0018 010 </t>
  </si>
  <si>
    <t>Коммунальное хозяйство</t>
  </si>
  <si>
    <t>02</t>
  </si>
  <si>
    <t>Благоустройство</t>
  </si>
  <si>
    <t>Уличное освещение</t>
  </si>
  <si>
    <t>92 9 0018 050</t>
  </si>
  <si>
    <t>Озеленение</t>
  </si>
  <si>
    <t>92 9 0018 060</t>
  </si>
  <si>
    <t>Организация и содержание мест захоронения</t>
  </si>
  <si>
    <t>92 9 0018 070</t>
  </si>
  <si>
    <t>Прочие мероприятия по благоустройству</t>
  </si>
  <si>
    <t>92 9 0018 080</t>
  </si>
  <si>
    <t>Образование</t>
  </si>
  <si>
    <t>Молодежная политика и оздоровление детей</t>
  </si>
  <si>
    <t>Культура и кинематография</t>
  </si>
  <si>
    <t>08</t>
  </si>
  <si>
    <t>Культура</t>
  </si>
  <si>
    <t>Учреждения культуры</t>
  </si>
  <si>
    <t xml:space="preserve">08 </t>
  </si>
  <si>
    <t>Социальная политика</t>
  </si>
  <si>
    <t>10</t>
  </si>
  <si>
    <t>Социальное обеспечение населения</t>
  </si>
  <si>
    <t>Социальное обеспечение и иные выплаты населению</t>
  </si>
  <si>
    <t>300</t>
  </si>
  <si>
    <t>Физическая культура и спорт</t>
  </si>
  <si>
    <t>Физическая культура</t>
  </si>
  <si>
    <t>Мероприятия в области спорта и физической культуры</t>
  </si>
  <si>
    <t>90 3 0016 670</t>
  </si>
  <si>
    <t>ИТОГО РАСХОДОВ</t>
  </si>
  <si>
    <t>Другие вопросы в области физической культуры и спорта</t>
  </si>
  <si>
    <t>91 1 0017 090</t>
  </si>
  <si>
    <t>Закупка товаров, работ и услуг для государственных (муниципальных) нужд</t>
  </si>
  <si>
    <t>Центральный аппарат органов местного самоуправления</t>
  </si>
  <si>
    <t>100</t>
  </si>
  <si>
    <t>Расходы на выплаты персоналу в целях обеспечения
выполнения функций государственными (муниципальными)органами, казенными учреждениями, органами управления государственными внебюджетными фондами</t>
  </si>
  <si>
    <t>200</t>
  </si>
  <si>
    <t xml:space="preserve">Прочие выплаты по обязательствам государства </t>
  </si>
  <si>
    <t>91 2 0071 030</t>
  </si>
  <si>
    <t>Расходы на обеспечение деятельности (оказание услуг) подведомственных учреждений в сфере культуры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</si>
  <si>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районов на осуществление части полномочий по решению вопросов местного значения в соответствии с заключенными соглашениями</t>
  </si>
  <si>
    <t>Капитальный ремонт муниципального жилищного фонда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</si>
  <si>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</si>
  <si>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400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</si>
  <si>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</si>
  <si>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Капитальные вложения в объекты государственной (муниципальной) собственности </t>
  </si>
  <si>
    <t>Ремонт памятников</t>
  </si>
  <si>
    <t>Другие вопросы в области культуры, кинематографии</t>
  </si>
  <si>
    <t>Административные штрафы, установленные законами субъектов Российской Федерации об  административных правонарушениях, за нарушение муниципальных правовых актов</t>
  </si>
  <si>
    <t>303 1 16 02020 02 0000 140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</si>
  <si>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</si>
  <si>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303 1 16 07010 13 0000 140</t>
  </si>
  <si>
    <t>Поддержка формирования современной городской среды</t>
  </si>
  <si>
    <t>42 0 F255 550</t>
  </si>
  <si>
    <t>Дотации бюджетам городских поселений на выравнивание бюджетной обеспеченности из бюджетов муниципальных районов</t>
  </si>
  <si>
    <t>72 2 00S0 260</t>
  </si>
  <si>
    <t>303 202 16001 13 0000 150</t>
  </si>
  <si>
    <t>Развитие (создание) общественной инфраструктуры, основанных на местных инициативах</t>
  </si>
  <si>
    <t>Субсидии бюджетам городских поселений на реализацию программ формирования современной городской среды</t>
  </si>
  <si>
    <t>303 202 25555 13 0000 150</t>
  </si>
  <si>
    <t>06</t>
  </si>
  <si>
    <t>98 5 0060 510</t>
  </si>
  <si>
    <t>01 3 0010 240</t>
  </si>
  <si>
    <t>Расходы на выплаты персоналу в целях обеспечения выполнения функций государственными (муниципальными)органами, казенными учреждениями, органами управления государственными внебюджетными фондами</t>
  </si>
  <si>
    <t>90 2 0016 510</t>
  </si>
  <si>
    <t>800</t>
  </si>
  <si>
    <t>90 4 0070 990</t>
  </si>
  <si>
    <t>Муниципальная программа по реализации молодежной политики на территории МО Благовещенский поссовет на 2022-2024гг</t>
  </si>
  <si>
    <t>90 1 0070 990</t>
  </si>
  <si>
    <t>10 1 0070 990</t>
  </si>
  <si>
    <t>Муниципальная программа «Противодействие экстремизму и идеологии терроризма на территории МО Благовещенский поссовет Благовещенского района Алтайского края на 2022-2024 годы»</t>
  </si>
  <si>
    <t>Муниципальная программа по профилактике правонарушений на территории МО Благовещенский поссовет на 2022-2024гг</t>
  </si>
  <si>
    <t>40 0 0070 990</t>
  </si>
  <si>
    <t>Муниципальная программа по поддержке и развитию субъектов малого и среднего предпринимательства на территории МО Благовещенский поссовет на 2022-2024 гг</t>
  </si>
  <si>
    <t>59 0 0070 990</t>
  </si>
  <si>
    <t>Проведение выборов в представительные органы муниципального образования</t>
  </si>
  <si>
    <t>Приложение 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</si>
  <si>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</si>
  <si>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</si>
  <si>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500</t>
  </si>
  <si>
    <t>Муниципальная программа по социальной поддержке малоимущих граждан и граждан, попавших в трудную жизненную ситуацию на территории муниципального образования Благовещенский поссовет на 2022-2024 гг</t>
  </si>
  <si>
    <t>42 0 0055 550</t>
  </si>
  <si>
    <t>Формирование современной городской среды</t>
  </si>
  <si>
    <t>303 202 49999 13 0000 150</t>
  </si>
  <si>
    <t>Прочие межбюджетные трансферты, передаваемые бюджетам городских поселений</t>
  </si>
  <si>
    <t>Благовещенского района Алтайского края на 2023 год и плановый период 2024-2025 годы</t>
  </si>
  <si>
    <t>2023</t>
  </si>
  <si>
    <t>Среднесрочный финансовый план муниципального образования Благовещенский поссовет Благовещенского района Алтайского края  на 2023 год и плановый период 2024-2025 годы</t>
  </si>
  <si>
    <t>Сбор и удаление твердых бытовых отходов</t>
  </si>
  <si>
    <t>92 9 0018 090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</si>
</sst>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5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11.5"/>
      <name val="Arial"/>
      <family val="2"/>
      <charset val="204"/>
    </font>
    <font>
      <sz val="11.5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right" vertical="center" wrapText="1"/>
    </xf>
    <xf numFmtId="49" fontId="1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/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8" fillId="0" borderId="2" xfId="0" applyFont="1" applyBorder="1"/>
    <xf numFmtId="49" fontId="8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8" fillId="0" borderId="3" xfId="0" applyNumberFormat="1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/>
    <xf numFmtId="165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left" vertical="center" wrapText="1"/>
    </xf>
    <xf numFmtId="165" fontId="8" fillId="0" borderId="6" xfId="0" applyNumberFormat="1" applyFont="1" applyBorder="1" applyAlignment="1">
      <alignment horizontal="right" wrapText="1"/>
    </xf>
    <xf numFmtId="165" fontId="8" fillId="0" borderId="6" xfId="0" applyNumberFormat="1" applyFont="1" applyBorder="1" applyAlignment="1">
      <alignment horizontal="right" vertical="center" wrapText="1"/>
    </xf>
    <xf numFmtId="165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left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0" fillId="0" borderId="0" xfId="0" applyFont="1"/>
    <xf numFmtId="164" fontId="5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distributed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distributed"/>
    </xf>
    <xf numFmtId="0" fontId="14" fillId="0" borderId="0" xfId="0" applyFont="1"/>
    <xf numFmtId="0" fontId="10" fillId="0" borderId="2" xfId="0" applyFont="1" applyBorder="1" applyAlignment="1">
      <alignment vertical="distributed"/>
    </xf>
    <xf numFmtId="166" fontId="8" fillId="0" borderId="4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5" fontId="11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2647950</xdr:colOff>
      <xdr:row>0</xdr:row>
      <xdr:rowOff>9525</xdr:rowOff>
    </xdr:from>
    <xdr:to>
      <xdr:col>2</xdr:col>
      <xdr:colOff>819150</xdr:colOff>
      <xdr:row>3</xdr:row>
      <xdr:rowOff>419100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4314825" y="9525"/>
          <a:ext cx="2200275" cy="876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Приложение 1 </a:t>
          </a: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r" rtl="0">
            <a:defRPr sz="1000"/>
          </a:pPr>
          <a:endParaRPr lang="ru-RU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7" workbookViewId="0">
      <selection activeCell="E28" sqref="E28"/>
    </sheetView>
  </sheetViews>
  <sheetFormatPr defaultRowHeight="15" x14ac:dyDescent="0.25"/>
  <cols>
    <col min="1" max="1" width="26.5703125" customWidth="1"/>
    <col min="2" max="2" width="60" customWidth="1"/>
    <col min="3" max="3" width="13.140625" customWidth="1"/>
    <col min="4" max="4" width="15" customWidth="1"/>
    <col min="5" max="5" width="17.28515625" customWidth="1"/>
  </cols>
  <sheetData>
    <row r="1" spans="1:5" x14ac:dyDescent="0.25">
      <c r="A1" s="1"/>
      <c r="B1" s="83"/>
      <c r="C1" s="83"/>
      <c r="D1" s="1"/>
      <c r="E1" s="1"/>
    </row>
    <row r="2" spans="1:5" x14ac:dyDescent="0.25">
      <c r="A2" s="2"/>
      <c r="B2" s="83"/>
      <c r="C2" s="83"/>
      <c r="D2" s="1"/>
      <c r="E2" s="1"/>
    </row>
    <row r="3" spans="1:5" x14ac:dyDescent="0.25">
      <c r="A3" s="2"/>
      <c r="B3" s="83"/>
      <c r="C3" s="83"/>
      <c r="D3" s="1"/>
      <c r="E3" s="1"/>
    </row>
    <row r="4" spans="1:5" x14ac:dyDescent="0.25">
      <c r="A4" s="1"/>
      <c r="B4" s="84"/>
      <c r="C4" s="84"/>
      <c r="D4" s="1"/>
      <c r="E4" s="1"/>
    </row>
    <row r="5" spans="1:5" x14ac:dyDescent="0.25">
      <c r="A5" s="82" t="s">
        <v>0</v>
      </c>
      <c r="B5" s="82"/>
      <c r="C5" s="82"/>
      <c r="D5" s="8"/>
      <c r="E5" s="8"/>
    </row>
    <row r="6" spans="1:5" x14ac:dyDescent="0.25">
      <c r="A6" s="82" t="s">
        <v>181</v>
      </c>
      <c r="B6" s="82"/>
      <c r="C6" s="82"/>
      <c r="D6" s="8"/>
      <c r="E6" s="8"/>
    </row>
    <row r="7" spans="1:5" x14ac:dyDescent="0.25">
      <c r="A7" s="77"/>
      <c r="B7" s="77"/>
      <c r="C7" s="77"/>
      <c r="D7" s="8"/>
      <c r="E7" s="8"/>
    </row>
    <row r="8" spans="1:5" x14ac:dyDescent="0.25">
      <c r="A8" s="9"/>
      <c r="B8" s="78" t="s">
        <v>1</v>
      </c>
      <c r="C8" s="78"/>
      <c r="D8" s="8"/>
      <c r="E8" s="8"/>
    </row>
    <row r="9" spans="1:5" ht="28.5" customHeight="1" x14ac:dyDescent="0.25">
      <c r="A9" s="10" t="s">
        <v>2</v>
      </c>
      <c r="B9" s="10" t="s">
        <v>3</v>
      </c>
      <c r="C9" s="11" t="s">
        <v>4</v>
      </c>
      <c r="D9" s="12"/>
      <c r="E9" s="12"/>
    </row>
    <row r="10" spans="1:5" x14ac:dyDescent="0.25">
      <c r="A10" s="13" t="s">
        <v>5</v>
      </c>
      <c r="B10" s="14">
        <v>2</v>
      </c>
      <c r="C10" s="13" t="s">
        <v>182</v>
      </c>
      <c r="D10" s="15">
        <v>2024</v>
      </c>
      <c r="E10" s="15">
        <v>2025</v>
      </c>
    </row>
    <row r="11" spans="1:5" x14ac:dyDescent="0.25">
      <c r="A11" s="79" t="s">
        <v>6</v>
      </c>
      <c r="B11" s="79"/>
      <c r="C11" s="79"/>
      <c r="D11" s="16"/>
      <c r="E11" s="16"/>
    </row>
    <row r="12" spans="1:5" ht="20.25" customHeight="1" x14ac:dyDescent="0.25">
      <c r="A12" s="17" t="s">
        <v>7</v>
      </c>
      <c r="B12" s="18" t="s">
        <v>8</v>
      </c>
      <c r="C12" s="19">
        <f>SUM(C13)</f>
        <v>14000</v>
      </c>
      <c r="D12" s="19">
        <f>D13</f>
        <v>14000</v>
      </c>
      <c r="E12" s="19">
        <f>SUM(E13)</f>
        <v>14000</v>
      </c>
    </row>
    <row r="13" spans="1:5" ht="17.25" customHeight="1" x14ac:dyDescent="0.25">
      <c r="A13" s="17" t="s">
        <v>9</v>
      </c>
      <c r="B13" s="18" t="s">
        <v>10</v>
      </c>
      <c r="C13" s="19">
        <v>14000</v>
      </c>
      <c r="D13" s="20">
        <v>14000</v>
      </c>
      <c r="E13" s="20">
        <v>14000</v>
      </c>
    </row>
    <row r="14" spans="1:5" ht="18.75" customHeight="1" x14ac:dyDescent="0.25">
      <c r="A14" s="17" t="s">
        <v>11</v>
      </c>
      <c r="B14" s="18" t="s">
        <v>12</v>
      </c>
      <c r="C14" s="19">
        <f>C15</f>
        <v>300</v>
      </c>
      <c r="D14" s="19">
        <f>SUM(D15)</f>
        <v>300</v>
      </c>
      <c r="E14" s="19">
        <f>SUM(E15)</f>
        <v>300</v>
      </c>
    </row>
    <row r="15" spans="1:5" ht="18" customHeight="1" x14ac:dyDescent="0.25">
      <c r="A15" s="17" t="s">
        <v>13</v>
      </c>
      <c r="B15" s="18" t="s">
        <v>14</v>
      </c>
      <c r="C15" s="19">
        <v>300</v>
      </c>
      <c r="D15" s="19">
        <v>300</v>
      </c>
      <c r="E15" s="19">
        <v>300</v>
      </c>
    </row>
    <row r="16" spans="1:5" ht="15" customHeight="1" x14ac:dyDescent="0.25">
      <c r="A16" s="17" t="s">
        <v>15</v>
      </c>
      <c r="B16" s="21" t="s">
        <v>16</v>
      </c>
      <c r="C16" s="19">
        <f>SUM(C17:C18)</f>
        <v>14400</v>
      </c>
      <c r="D16" s="19">
        <f>SUM(D17:D18)</f>
        <v>14150</v>
      </c>
      <c r="E16" s="19">
        <f>SUM(E17:E18)</f>
        <v>14150</v>
      </c>
    </row>
    <row r="17" spans="1:5" ht="18" customHeight="1" x14ac:dyDescent="0.25">
      <c r="A17" s="17" t="s">
        <v>17</v>
      </c>
      <c r="B17" s="21" t="s">
        <v>18</v>
      </c>
      <c r="C17" s="19">
        <v>4200</v>
      </c>
      <c r="D17" s="19">
        <v>4150</v>
      </c>
      <c r="E17" s="19">
        <v>4150</v>
      </c>
    </row>
    <row r="18" spans="1:5" ht="18" customHeight="1" x14ac:dyDescent="0.25">
      <c r="A18" s="17" t="s">
        <v>19</v>
      </c>
      <c r="B18" s="21" t="s">
        <v>20</v>
      </c>
      <c r="C18" s="19">
        <v>10200</v>
      </c>
      <c r="D18" s="19">
        <v>10000</v>
      </c>
      <c r="E18" s="19">
        <v>10000</v>
      </c>
    </row>
    <row r="19" spans="1:5" x14ac:dyDescent="0.25">
      <c r="A19" s="72" t="s">
        <v>21</v>
      </c>
      <c r="B19" s="76"/>
      <c r="C19" s="22">
        <f>SUM(C12,C14,C16)</f>
        <v>28700</v>
      </c>
      <c r="D19" s="22">
        <f>SUM(D12,D14,D16)</f>
        <v>28450</v>
      </c>
      <c r="E19" s="22">
        <f>SUM(E12,E14,E16)</f>
        <v>28450</v>
      </c>
    </row>
    <row r="20" spans="1:5" x14ac:dyDescent="0.25">
      <c r="A20" s="80" t="s">
        <v>22</v>
      </c>
      <c r="B20" s="81"/>
      <c r="C20" s="23"/>
      <c r="D20" s="16"/>
      <c r="E20" s="16"/>
    </row>
    <row r="21" spans="1:5" ht="51" customHeight="1" x14ac:dyDescent="0.25">
      <c r="A21" s="24" t="s">
        <v>23</v>
      </c>
      <c r="B21" s="18" t="s">
        <v>24</v>
      </c>
      <c r="C21" s="19">
        <f>SUM(C22:C23)</f>
        <v>2367</v>
      </c>
      <c r="D21" s="19">
        <f>SUM(D22:D23)</f>
        <v>2265</v>
      </c>
      <c r="E21" s="19">
        <f>SUM(E22:E23)</f>
        <v>2165</v>
      </c>
    </row>
    <row r="22" spans="1:5" ht="87.75" customHeight="1" x14ac:dyDescent="0.25">
      <c r="A22" s="24" t="s">
        <v>25</v>
      </c>
      <c r="B22" s="18" t="s">
        <v>26</v>
      </c>
      <c r="C22" s="19">
        <v>2200</v>
      </c>
      <c r="D22" s="19">
        <v>2100</v>
      </c>
      <c r="E22" s="19">
        <v>2000</v>
      </c>
    </row>
    <row r="23" spans="1:5" ht="75.75" customHeight="1" x14ac:dyDescent="0.25">
      <c r="A23" s="24" t="s">
        <v>27</v>
      </c>
      <c r="B23" s="18" t="s">
        <v>28</v>
      </c>
      <c r="C23" s="19">
        <v>167</v>
      </c>
      <c r="D23" s="19">
        <v>165</v>
      </c>
      <c r="E23" s="19">
        <v>165</v>
      </c>
    </row>
    <row r="24" spans="1:5" ht="35.25" customHeight="1" x14ac:dyDescent="0.25">
      <c r="A24" s="24" t="s">
        <v>29</v>
      </c>
      <c r="B24" s="18" t="s">
        <v>30</v>
      </c>
      <c r="C24" s="19">
        <f>SUM(C25)</f>
        <v>25</v>
      </c>
      <c r="D24" s="19">
        <f>SUM(D25)</f>
        <v>25</v>
      </c>
      <c r="E24" s="19">
        <f>SUM(E25)</f>
        <v>25</v>
      </c>
    </row>
    <row r="25" spans="1:5" ht="45.75" customHeight="1" x14ac:dyDescent="0.25">
      <c r="A25" s="24" t="s">
        <v>31</v>
      </c>
      <c r="B25" s="18" t="s">
        <v>32</v>
      </c>
      <c r="C25" s="19">
        <v>25</v>
      </c>
      <c r="D25" s="19">
        <v>25</v>
      </c>
      <c r="E25" s="19">
        <v>25</v>
      </c>
    </row>
    <row r="26" spans="1:5" ht="34.5" customHeight="1" x14ac:dyDescent="0.25">
      <c r="A26" s="24" t="s">
        <v>33</v>
      </c>
      <c r="B26" s="18" t="s">
        <v>34</v>
      </c>
      <c r="C26" s="19">
        <f>SUM(C27:C27)</f>
        <v>93</v>
      </c>
      <c r="D26" s="19">
        <f>SUM(D27:D27)</f>
        <v>95</v>
      </c>
      <c r="E26" s="19">
        <f>SUM(E27:E27)</f>
        <v>98</v>
      </c>
    </row>
    <row r="27" spans="1:5" ht="33" customHeight="1" x14ac:dyDescent="0.25">
      <c r="A27" s="24" t="s">
        <v>35</v>
      </c>
      <c r="B27" s="18" t="s">
        <v>36</v>
      </c>
      <c r="C27" s="19">
        <v>93</v>
      </c>
      <c r="D27" s="19">
        <v>95</v>
      </c>
      <c r="E27" s="19">
        <v>98</v>
      </c>
    </row>
    <row r="28" spans="1:5" ht="21.75" customHeight="1" x14ac:dyDescent="0.25">
      <c r="A28" s="24" t="s">
        <v>37</v>
      </c>
      <c r="B28" s="18" t="s">
        <v>38</v>
      </c>
      <c r="C28" s="19">
        <f>SUM(C29:C30)</f>
        <v>0</v>
      </c>
      <c r="D28" s="19">
        <f t="shared" ref="D28:E28" si="0">SUM(D29:D30)</f>
        <v>0</v>
      </c>
      <c r="E28" s="19">
        <f t="shared" si="0"/>
        <v>0</v>
      </c>
    </row>
    <row r="29" spans="1:5" ht="59.25" customHeight="1" x14ac:dyDescent="0.25">
      <c r="A29" s="24" t="s">
        <v>145</v>
      </c>
      <c r="B29" s="21" t="s">
        <v>144</v>
      </c>
      <c r="C29" s="19">
        <v>0</v>
      </c>
      <c r="D29" s="19">
        <v>0</v>
      </c>
      <c r="E29" s="19">
        <v>0</v>
      </c>
    </row>
    <row r="30" spans="1:5" ht="75" customHeight="1" x14ac:dyDescent="0.25">
      <c r="A30" s="24" t="s">
        <v>147</v>
      </c>
      <c r="B30" s="21" t="s">
        <v>146</v>
      </c>
      <c r="C30" s="19">
        <v>0</v>
      </c>
      <c r="D30" s="19">
        <v>0</v>
      </c>
      <c r="E30" s="19">
        <v>0</v>
      </c>
    </row>
    <row r="31" spans="1:5" x14ac:dyDescent="0.25">
      <c r="A31" s="72" t="s">
        <v>39</v>
      </c>
      <c r="B31" s="76"/>
      <c r="C31" s="22">
        <f>SUM(C21,C24,C26,C28)</f>
        <v>2485</v>
      </c>
      <c r="D31" s="22">
        <f>SUM(D21,D24,D26,D28)</f>
        <v>2385</v>
      </c>
      <c r="E31" s="22">
        <f>SUM(E21,E24,E26,E28)</f>
        <v>2288</v>
      </c>
    </row>
    <row r="32" spans="1:5" x14ac:dyDescent="0.25">
      <c r="A32" s="72" t="s">
        <v>40</v>
      </c>
      <c r="B32" s="73"/>
      <c r="C32" s="25">
        <f>SUM(C19,C31)</f>
        <v>31185</v>
      </c>
      <c r="D32" s="25">
        <f>SUM(D19,D31)</f>
        <v>30835</v>
      </c>
      <c r="E32" s="25">
        <f>SUM(E19,E31)</f>
        <v>30738</v>
      </c>
    </row>
    <row r="33" spans="1:5" x14ac:dyDescent="0.25">
      <c r="A33" s="74" t="s">
        <v>41</v>
      </c>
      <c r="B33" s="75"/>
      <c r="C33" s="26"/>
      <c r="D33" s="16"/>
      <c r="E33" s="16"/>
    </row>
    <row r="34" spans="1:5" ht="45.75" customHeight="1" x14ac:dyDescent="0.25">
      <c r="A34" s="27" t="s">
        <v>152</v>
      </c>
      <c r="B34" s="28" t="s">
        <v>150</v>
      </c>
      <c r="C34" s="29">
        <v>1012.1</v>
      </c>
      <c r="D34" s="16">
        <v>0</v>
      </c>
      <c r="E34" s="16">
        <v>0</v>
      </c>
    </row>
    <row r="35" spans="1:5" ht="29.25" customHeight="1" x14ac:dyDescent="0.25">
      <c r="A35" s="27" t="s">
        <v>155</v>
      </c>
      <c r="B35" s="54" t="s">
        <v>154</v>
      </c>
      <c r="C35" s="30">
        <v>0</v>
      </c>
      <c r="D35" s="30">
        <v>0</v>
      </c>
      <c r="E35" s="30">
        <v>0</v>
      </c>
    </row>
    <row r="36" spans="1:5" ht="28.5" x14ac:dyDescent="0.25">
      <c r="A36" s="27" t="s">
        <v>179</v>
      </c>
      <c r="B36" s="64" t="s">
        <v>180</v>
      </c>
      <c r="C36" s="30">
        <v>0</v>
      </c>
      <c r="D36" s="30">
        <v>0</v>
      </c>
      <c r="E36" s="30">
        <v>0</v>
      </c>
    </row>
    <row r="37" spans="1:5" x14ac:dyDescent="0.25">
      <c r="A37" s="72" t="s">
        <v>42</v>
      </c>
      <c r="B37" s="76"/>
      <c r="C37" s="22">
        <f>SUM(C34:C36)</f>
        <v>1012.1</v>
      </c>
      <c r="D37" s="22">
        <f>SUM(D34:D36)</f>
        <v>0</v>
      </c>
      <c r="E37" s="22">
        <f>SUM(E34:E36)</f>
        <v>0</v>
      </c>
    </row>
    <row r="38" spans="1:5" x14ac:dyDescent="0.25">
      <c r="A38" s="72" t="s">
        <v>43</v>
      </c>
      <c r="B38" s="76"/>
      <c r="C38" s="22">
        <f>SUM(C32,C37)</f>
        <v>32197.1</v>
      </c>
      <c r="D38" s="22">
        <f>SUM(D32,D37)</f>
        <v>30835</v>
      </c>
      <c r="E38" s="22">
        <f>SUM(E32,E37)</f>
        <v>30738</v>
      </c>
    </row>
  </sheetData>
  <mergeCells count="16">
    <mergeCell ref="A6:C6"/>
    <mergeCell ref="B1:C1"/>
    <mergeCell ref="B2:C2"/>
    <mergeCell ref="B3:C3"/>
    <mergeCell ref="B4:C4"/>
    <mergeCell ref="A5:C5"/>
    <mergeCell ref="A32:B32"/>
    <mergeCell ref="A33:B33"/>
    <mergeCell ref="A37:B37"/>
    <mergeCell ref="A38:B38"/>
    <mergeCell ref="A7:C7"/>
    <mergeCell ref="B8:C8"/>
    <mergeCell ref="A11:C11"/>
    <mergeCell ref="A19:B19"/>
    <mergeCell ref="A20:B20"/>
    <mergeCell ref="A31:B31"/>
  </mergeCells>
  <pageMargins left="0.31496062992125984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workbookViewId="0">
      <selection activeCell="F25" sqref="F25:H25"/>
    </sheetView>
  </sheetViews>
  <sheetFormatPr defaultRowHeight="15" x14ac:dyDescent="0.25"/>
  <cols>
    <col min="1" max="1" width="50.28515625" customWidth="1"/>
    <col min="2" max="2" width="6.5703125" customWidth="1"/>
    <col min="3" max="3" width="6.28515625" customWidth="1"/>
    <col min="4" max="4" width="14.42578125" customWidth="1"/>
    <col min="5" max="5" width="7.5703125" customWidth="1"/>
    <col min="6" max="6" width="19.28515625" customWidth="1"/>
    <col min="7" max="7" width="15.5703125" customWidth="1"/>
    <col min="8" max="8" width="15" customWidth="1"/>
    <col min="9" max="9" width="6.85546875" customWidth="1"/>
  </cols>
  <sheetData>
    <row r="1" spans="1:8" x14ac:dyDescent="0.25">
      <c r="A1" s="3"/>
      <c r="B1" s="4"/>
      <c r="C1" s="4"/>
      <c r="D1" s="5"/>
      <c r="E1" s="5"/>
      <c r="F1" s="5"/>
      <c r="G1" s="6"/>
      <c r="H1" s="6"/>
    </row>
    <row r="2" spans="1:8" x14ac:dyDescent="0.25">
      <c r="A2" s="3"/>
      <c r="B2" s="7"/>
      <c r="C2" s="4"/>
      <c r="D2" s="4"/>
      <c r="E2" s="4"/>
      <c r="F2" s="4"/>
      <c r="G2" s="61" t="s">
        <v>172</v>
      </c>
      <c r="H2" s="61"/>
    </row>
    <row r="3" spans="1:8" ht="26.25" customHeight="1" x14ac:dyDescent="0.25">
      <c r="A3" s="85" t="s">
        <v>183</v>
      </c>
      <c r="B3" s="85"/>
      <c r="C3" s="85"/>
      <c r="D3" s="85"/>
      <c r="E3" s="85"/>
      <c r="F3" s="85"/>
      <c r="G3" s="31"/>
      <c r="H3" s="31"/>
    </row>
    <row r="4" spans="1:8" x14ac:dyDescent="0.25">
      <c r="A4" s="32"/>
      <c r="B4" s="33"/>
      <c r="C4" s="33"/>
      <c r="D4" s="33"/>
      <c r="E4" s="86" t="s">
        <v>1</v>
      </c>
      <c r="F4" s="86"/>
      <c r="G4" s="34"/>
      <c r="H4" s="34"/>
    </row>
    <row r="5" spans="1:8" ht="24" customHeight="1" x14ac:dyDescent="0.25">
      <c r="A5" s="35" t="s">
        <v>44</v>
      </c>
      <c r="B5" s="11" t="s">
        <v>45</v>
      </c>
      <c r="C5" s="11" t="s">
        <v>46</v>
      </c>
      <c r="D5" s="11" t="s">
        <v>47</v>
      </c>
      <c r="E5" s="11" t="s">
        <v>48</v>
      </c>
      <c r="F5" s="36">
        <v>2023</v>
      </c>
      <c r="G5" s="37">
        <v>2024</v>
      </c>
      <c r="H5" s="37">
        <v>2025</v>
      </c>
    </row>
    <row r="6" spans="1:8" x14ac:dyDescent="0.25">
      <c r="A6" s="11" t="s">
        <v>5</v>
      </c>
      <c r="B6" s="11" t="s">
        <v>49</v>
      </c>
      <c r="C6" s="11" t="s">
        <v>50</v>
      </c>
      <c r="D6" s="11" t="s">
        <v>51</v>
      </c>
      <c r="E6" s="11" t="s">
        <v>52</v>
      </c>
      <c r="F6" s="38" t="s">
        <v>53</v>
      </c>
      <c r="G6" s="11" t="s">
        <v>54</v>
      </c>
      <c r="H6" s="11" t="s">
        <v>55</v>
      </c>
    </row>
    <row r="7" spans="1:8" ht="22.5" customHeight="1" x14ac:dyDescent="0.25">
      <c r="A7" s="39" t="s">
        <v>56</v>
      </c>
      <c r="B7" s="40" t="s">
        <v>57</v>
      </c>
      <c r="C7" s="40" t="s">
        <v>58</v>
      </c>
      <c r="D7" s="40"/>
      <c r="E7" s="40"/>
      <c r="F7" s="67">
        <f>F8+F11+F17+F19+F22+F25</f>
        <v>16133.045999999998</v>
      </c>
      <c r="G7" s="67">
        <f t="shared" ref="G7:H7" si="0">G8+G11+G17+G19+G22+G25</f>
        <v>16605.626000000004</v>
      </c>
      <c r="H7" s="67">
        <f t="shared" si="0"/>
        <v>17401.726000000002</v>
      </c>
    </row>
    <row r="8" spans="1:8" ht="66" customHeight="1" x14ac:dyDescent="0.25">
      <c r="A8" s="41" t="s">
        <v>59</v>
      </c>
      <c r="B8" s="42" t="s">
        <v>57</v>
      </c>
      <c r="C8" s="42" t="s">
        <v>60</v>
      </c>
      <c r="D8" s="43"/>
      <c r="E8" s="43"/>
      <c r="F8" s="44">
        <f>SUM(F9)</f>
        <v>17</v>
      </c>
      <c r="G8" s="44">
        <f t="shared" ref="G8:H9" si="1">SUM(G9)</f>
        <v>17</v>
      </c>
      <c r="H8" s="45">
        <f t="shared" si="1"/>
        <v>17</v>
      </c>
    </row>
    <row r="9" spans="1:8" ht="32.25" customHeight="1" x14ac:dyDescent="0.25">
      <c r="A9" s="41" t="s">
        <v>129</v>
      </c>
      <c r="B9" s="42" t="s">
        <v>57</v>
      </c>
      <c r="C9" s="42" t="s">
        <v>60</v>
      </c>
      <c r="D9" s="42" t="s">
        <v>61</v>
      </c>
      <c r="E9" s="43"/>
      <c r="F9" s="44">
        <f>SUM(F10)</f>
        <v>17</v>
      </c>
      <c r="G9" s="44">
        <f t="shared" si="1"/>
        <v>17</v>
      </c>
      <c r="H9" s="45">
        <f t="shared" si="1"/>
        <v>17</v>
      </c>
    </row>
    <row r="10" spans="1:8" ht="32.25" customHeight="1" x14ac:dyDescent="0.25">
      <c r="A10" s="41" t="s">
        <v>128</v>
      </c>
      <c r="B10" s="42" t="s">
        <v>57</v>
      </c>
      <c r="C10" s="42" t="s">
        <v>60</v>
      </c>
      <c r="D10" s="42" t="s">
        <v>61</v>
      </c>
      <c r="E10" s="43">
        <v>200</v>
      </c>
      <c r="F10" s="44">
        <v>17</v>
      </c>
      <c r="G10" s="45">
        <v>17</v>
      </c>
      <c r="H10" s="45">
        <v>17</v>
      </c>
    </row>
    <row r="11" spans="1:8" ht="74.25" customHeight="1" x14ac:dyDescent="0.25">
      <c r="A11" s="46" t="s">
        <v>63</v>
      </c>
      <c r="B11" s="42" t="s">
        <v>57</v>
      </c>
      <c r="C11" s="42" t="s">
        <v>64</v>
      </c>
      <c r="D11" s="42"/>
      <c r="E11" s="42"/>
      <c r="F11" s="47">
        <f>F12+F14</f>
        <v>6145.7999999999993</v>
      </c>
      <c r="G11" s="47">
        <f>G12+G14</f>
        <v>6453.1</v>
      </c>
      <c r="H11" s="48">
        <f>H12+H14</f>
        <v>6775.76</v>
      </c>
    </row>
    <row r="12" spans="1:8" ht="33" customHeight="1" x14ac:dyDescent="0.25">
      <c r="A12" s="46" t="s">
        <v>129</v>
      </c>
      <c r="B12" s="42" t="s">
        <v>57</v>
      </c>
      <c r="C12" s="42" t="s">
        <v>64</v>
      </c>
      <c r="D12" s="42" t="s">
        <v>61</v>
      </c>
      <c r="E12" s="42"/>
      <c r="F12" s="55">
        <f>F13</f>
        <v>5123.8999999999996</v>
      </c>
      <c r="G12" s="47">
        <f t="shared" ref="G12:H12" si="2">G13</f>
        <v>5380.1</v>
      </c>
      <c r="H12" s="48">
        <f t="shared" si="2"/>
        <v>5649.11</v>
      </c>
    </row>
    <row r="13" spans="1:8" ht="85.5" customHeight="1" x14ac:dyDescent="0.25">
      <c r="A13" s="46" t="s">
        <v>159</v>
      </c>
      <c r="B13" s="42" t="s">
        <v>57</v>
      </c>
      <c r="C13" s="42" t="s">
        <v>64</v>
      </c>
      <c r="D13" s="42" t="s">
        <v>61</v>
      </c>
      <c r="E13" s="42" t="s">
        <v>130</v>
      </c>
      <c r="F13" s="55">
        <v>5123.8999999999996</v>
      </c>
      <c r="G13" s="47">
        <v>5380.1</v>
      </c>
      <c r="H13" s="48">
        <v>5649.11</v>
      </c>
    </row>
    <row r="14" spans="1:8" ht="48.75" customHeight="1" x14ac:dyDescent="0.25">
      <c r="A14" s="46" t="s">
        <v>65</v>
      </c>
      <c r="B14" s="42" t="s">
        <v>57</v>
      </c>
      <c r="C14" s="42" t="s">
        <v>64</v>
      </c>
      <c r="D14" s="42" t="s">
        <v>66</v>
      </c>
      <c r="E14" s="42"/>
      <c r="F14" s="49">
        <f>SUM(F15)</f>
        <v>1021.9</v>
      </c>
      <c r="G14" s="49">
        <f t="shared" ref="G14:H14" si="3">SUM(G15)</f>
        <v>1073</v>
      </c>
      <c r="H14" s="50">
        <f t="shared" si="3"/>
        <v>1126.6500000000001</v>
      </c>
    </row>
    <row r="15" spans="1:8" ht="84.75" customHeight="1" x14ac:dyDescent="0.25">
      <c r="A15" s="46" t="s">
        <v>159</v>
      </c>
      <c r="B15" s="42" t="s">
        <v>57</v>
      </c>
      <c r="C15" s="42" t="s">
        <v>64</v>
      </c>
      <c r="D15" s="42" t="s">
        <v>66</v>
      </c>
      <c r="E15" s="42" t="s">
        <v>130</v>
      </c>
      <c r="F15" s="49">
        <v>1021.9</v>
      </c>
      <c r="G15" s="45">
        <v>1073</v>
      </c>
      <c r="H15" s="45">
        <v>1126.6500000000001</v>
      </c>
    </row>
    <row r="16" spans="1:8" ht="42" customHeight="1" x14ac:dyDescent="0.25">
      <c r="A16" s="62" t="s">
        <v>173</v>
      </c>
      <c r="B16" s="42" t="s">
        <v>57</v>
      </c>
      <c r="C16" s="42" t="s">
        <v>156</v>
      </c>
      <c r="D16" s="42"/>
      <c r="E16" s="42"/>
      <c r="F16" s="49">
        <v>10</v>
      </c>
      <c r="G16" s="44">
        <v>10</v>
      </c>
      <c r="H16" s="45">
        <v>10</v>
      </c>
    </row>
    <row r="17" spans="1:8" ht="108" customHeight="1" x14ac:dyDescent="0.25">
      <c r="A17" s="46" t="s">
        <v>136</v>
      </c>
      <c r="B17" s="42" t="s">
        <v>57</v>
      </c>
      <c r="C17" s="42" t="s">
        <v>156</v>
      </c>
      <c r="D17" s="42" t="s">
        <v>157</v>
      </c>
      <c r="E17" s="42"/>
      <c r="F17" s="55">
        <f>SUM(F18)</f>
        <v>10</v>
      </c>
      <c r="G17" s="55">
        <f>SUM(G18)</f>
        <v>10</v>
      </c>
      <c r="H17" s="58">
        <f>SUM(H18)</f>
        <v>10</v>
      </c>
    </row>
    <row r="18" spans="1:8" ht="24" customHeight="1" x14ac:dyDescent="0.25">
      <c r="A18" s="46" t="s">
        <v>77</v>
      </c>
      <c r="B18" s="42" t="s">
        <v>57</v>
      </c>
      <c r="C18" s="42" t="s">
        <v>156</v>
      </c>
      <c r="D18" s="42" t="s">
        <v>157</v>
      </c>
      <c r="E18" s="42" t="s">
        <v>175</v>
      </c>
      <c r="F18" s="55">
        <v>10</v>
      </c>
      <c r="G18" s="55">
        <v>10</v>
      </c>
      <c r="H18" s="58">
        <v>10</v>
      </c>
    </row>
    <row r="19" spans="1:8" ht="24" customHeight="1" x14ac:dyDescent="0.25">
      <c r="A19" s="63" t="s">
        <v>174</v>
      </c>
      <c r="B19" s="42" t="s">
        <v>57</v>
      </c>
      <c r="C19" s="42" t="s">
        <v>67</v>
      </c>
      <c r="D19" s="42"/>
      <c r="E19" s="42"/>
      <c r="F19" s="47">
        <f>SUM(F20)</f>
        <v>0</v>
      </c>
      <c r="G19" s="47">
        <f t="shared" ref="G19:H19" si="4">SUM(G20)</f>
        <v>0</v>
      </c>
      <c r="H19" s="47">
        <f t="shared" si="4"/>
        <v>0</v>
      </c>
    </row>
    <row r="20" spans="1:8" ht="42.75" customHeight="1" x14ac:dyDescent="0.25">
      <c r="A20" s="46" t="s">
        <v>171</v>
      </c>
      <c r="B20" s="42" t="s">
        <v>57</v>
      </c>
      <c r="C20" s="42" t="s">
        <v>67</v>
      </c>
      <c r="D20" s="42" t="s">
        <v>158</v>
      </c>
      <c r="E20" s="42"/>
      <c r="F20" s="47">
        <f>SUM(F21)</f>
        <v>0</v>
      </c>
      <c r="G20" s="47">
        <f>SUM(G21)</f>
        <v>0</v>
      </c>
      <c r="H20" s="48">
        <f>SUM(H21)</f>
        <v>0</v>
      </c>
    </row>
    <row r="21" spans="1:8" ht="88.5" customHeight="1" x14ac:dyDescent="0.25">
      <c r="A21" s="46" t="s">
        <v>159</v>
      </c>
      <c r="B21" s="42" t="s">
        <v>57</v>
      </c>
      <c r="C21" s="42" t="s">
        <v>67</v>
      </c>
      <c r="D21" s="42" t="s">
        <v>158</v>
      </c>
      <c r="E21" s="42" t="s">
        <v>130</v>
      </c>
      <c r="F21" s="47">
        <v>0</v>
      </c>
      <c r="G21" s="47">
        <v>0</v>
      </c>
      <c r="H21" s="48">
        <v>0</v>
      </c>
    </row>
    <row r="22" spans="1:8" ht="24.75" customHeight="1" x14ac:dyDescent="0.25">
      <c r="A22" s="46" t="s">
        <v>68</v>
      </c>
      <c r="B22" s="42" t="s">
        <v>57</v>
      </c>
      <c r="C22" s="42" t="s">
        <v>69</v>
      </c>
      <c r="D22" s="42"/>
      <c r="E22" s="42"/>
      <c r="F22" s="49">
        <f t="shared" ref="F22:H23" si="5">SUM(F23)</f>
        <v>35</v>
      </c>
      <c r="G22" s="49">
        <f t="shared" si="5"/>
        <v>35</v>
      </c>
      <c r="H22" s="50">
        <f t="shared" si="5"/>
        <v>35</v>
      </c>
    </row>
    <row r="23" spans="1:8" ht="32.25" customHeight="1" x14ac:dyDescent="0.25">
      <c r="A23" s="46" t="s">
        <v>70</v>
      </c>
      <c r="B23" s="42" t="s">
        <v>57</v>
      </c>
      <c r="C23" s="42" t="s">
        <v>69</v>
      </c>
      <c r="D23" s="42" t="s">
        <v>71</v>
      </c>
      <c r="E23" s="42"/>
      <c r="F23" s="49">
        <f t="shared" si="5"/>
        <v>35</v>
      </c>
      <c r="G23" s="49">
        <f t="shared" si="5"/>
        <v>35</v>
      </c>
      <c r="H23" s="50">
        <f t="shared" si="5"/>
        <v>35</v>
      </c>
    </row>
    <row r="24" spans="1:8" ht="24" customHeight="1" x14ac:dyDescent="0.25">
      <c r="A24" s="46" t="s">
        <v>72</v>
      </c>
      <c r="B24" s="42" t="s">
        <v>57</v>
      </c>
      <c r="C24" s="42" t="s">
        <v>69</v>
      </c>
      <c r="D24" s="42" t="s">
        <v>71</v>
      </c>
      <c r="E24" s="42" t="s">
        <v>161</v>
      </c>
      <c r="F24" s="49">
        <v>35</v>
      </c>
      <c r="G24" s="45">
        <v>35</v>
      </c>
      <c r="H24" s="45">
        <v>35</v>
      </c>
    </row>
    <row r="25" spans="1:8" ht="32.25" customHeight="1" x14ac:dyDescent="0.25">
      <c r="A25" s="46" t="s">
        <v>73</v>
      </c>
      <c r="B25" s="42" t="s">
        <v>57</v>
      </c>
      <c r="C25" s="42" t="s">
        <v>74</v>
      </c>
      <c r="D25" s="42"/>
      <c r="E25" s="42"/>
      <c r="F25" s="65">
        <f>SUM(F26,F29,F31,F33)</f>
        <v>9925.2459999999992</v>
      </c>
      <c r="G25" s="65">
        <f t="shared" ref="G25:H25" si="6">SUM(G26,G29,G31,G33)</f>
        <v>10090.526000000002</v>
      </c>
      <c r="H25" s="65">
        <f t="shared" si="6"/>
        <v>10563.966</v>
      </c>
    </row>
    <row r="26" spans="1:8" ht="30" customHeight="1" x14ac:dyDescent="0.25">
      <c r="A26" s="46" t="s">
        <v>75</v>
      </c>
      <c r="B26" s="42" t="s">
        <v>57</v>
      </c>
      <c r="C26" s="42" t="s">
        <v>74</v>
      </c>
      <c r="D26" s="42" t="s">
        <v>76</v>
      </c>
      <c r="E26" s="42"/>
      <c r="F26" s="47">
        <f>SUM(F27,F28)</f>
        <v>1430.3</v>
      </c>
      <c r="G26" s="47">
        <f>SUM(G27,G28)</f>
        <v>1571.02</v>
      </c>
      <c r="H26" s="48">
        <f>SUM(H27,H28)</f>
        <v>1641.98</v>
      </c>
    </row>
    <row r="27" spans="1:8" ht="99" customHeight="1" x14ac:dyDescent="0.25">
      <c r="A27" s="46" t="s">
        <v>131</v>
      </c>
      <c r="B27" s="42" t="s">
        <v>57</v>
      </c>
      <c r="C27" s="42" t="s">
        <v>74</v>
      </c>
      <c r="D27" s="42" t="s">
        <v>76</v>
      </c>
      <c r="E27" s="42" t="s">
        <v>130</v>
      </c>
      <c r="F27" s="47">
        <v>1134.3</v>
      </c>
      <c r="G27" s="47">
        <v>1191.02</v>
      </c>
      <c r="H27" s="48">
        <v>1250.58</v>
      </c>
    </row>
    <row r="28" spans="1:8" ht="27" customHeight="1" x14ac:dyDescent="0.25">
      <c r="A28" s="46" t="s">
        <v>62</v>
      </c>
      <c r="B28" s="42" t="s">
        <v>57</v>
      </c>
      <c r="C28" s="42" t="s">
        <v>74</v>
      </c>
      <c r="D28" s="42" t="s">
        <v>76</v>
      </c>
      <c r="E28" s="42" t="s">
        <v>132</v>
      </c>
      <c r="F28" s="47">
        <v>296</v>
      </c>
      <c r="G28" s="47">
        <v>380</v>
      </c>
      <c r="H28" s="48">
        <v>391.4</v>
      </c>
    </row>
    <row r="29" spans="1:8" ht="33.75" customHeight="1" x14ac:dyDescent="0.25">
      <c r="A29" s="46" t="s">
        <v>87</v>
      </c>
      <c r="B29" s="42" t="s">
        <v>57</v>
      </c>
      <c r="C29" s="42" t="s">
        <v>74</v>
      </c>
      <c r="D29" s="42" t="s">
        <v>88</v>
      </c>
      <c r="E29" s="42"/>
      <c r="F29" s="49">
        <f>SUM(F30:F30)</f>
        <v>2562.3000000000002</v>
      </c>
      <c r="G29" s="56">
        <f>SUM(G30:G30)</f>
        <v>2690.42</v>
      </c>
      <c r="H29" s="59">
        <f>SUM(H30:H30)</f>
        <v>2824.95</v>
      </c>
    </row>
    <row r="30" spans="1:8" ht="84" customHeight="1" x14ac:dyDescent="0.25">
      <c r="A30" s="46" t="s">
        <v>159</v>
      </c>
      <c r="B30" s="42" t="s">
        <v>57</v>
      </c>
      <c r="C30" s="42" t="s">
        <v>74</v>
      </c>
      <c r="D30" s="42" t="s">
        <v>88</v>
      </c>
      <c r="E30" s="42" t="s">
        <v>130</v>
      </c>
      <c r="F30" s="56">
        <v>2562.3000000000002</v>
      </c>
      <c r="G30" s="59">
        <v>2690.42</v>
      </c>
      <c r="H30" s="59">
        <v>2824.95</v>
      </c>
    </row>
    <row r="31" spans="1:8" ht="103.5" customHeight="1" x14ac:dyDescent="0.25">
      <c r="A31" s="46" t="s">
        <v>136</v>
      </c>
      <c r="B31" s="42" t="s">
        <v>57</v>
      </c>
      <c r="C31" s="42" t="s">
        <v>74</v>
      </c>
      <c r="D31" s="42" t="s">
        <v>157</v>
      </c>
      <c r="E31" s="42"/>
      <c r="F31" s="65">
        <f>SUM(F32)</f>
        <v>10.246</v>
      </c>
      <c r="G31" s="65">
        <f t="shared" ref="G31:H31" si="7">SUM(G32)</f>
        <v>10.246</v>
      </c>
      <c r="H31" s="66">
        <f t="shared" si="7"/>
        <v>10.246</v>
      </c>
    </row>
    <row r="32" spans="1:8" ht="33.75" customHeight="1" x14ac:dyDescent="0.25">
      <c r="A32" s="46" t="s">
        <v>77</v>
      </c>
      <c r="B32" s="42" t="s">
        <v>57</v>
      </c>
      <c r="C32" s="42" t="s">
        <v>74</v>
      </c>
      <c r="D32" s="42" t="s">
        <v>157</v>
      </c>
      <c r="E32" s="42" t="s">
        <v>175</v>
      </c>
      <c r="F32" s="65">
        <v>10.246</v>
      </c>
      <c r="G32" s="65">
        <v>10.246</v>
      </c>
      <c r="H32" s="66">
        <v>10.246</v>
      </c>
    </row>
    <row r="33" spans="1:8" ht="34.5" customHeight="1" x14ac:dyDescent="0.25">
      <c r="A33" s="46" t="s">
        <v>133</v>
      </c>
      <c r="B33" s="42" t="s">
        <v>57</v>
      </c>
      <c r="C33" s="42" t="s">
        <v>74</v>
      </c>
      <c r="D33" s="42" t="s">
        <v>78</v>
      </c>
      <c r="E33" s="42"/>
      <c r="F33" s="47">
        <f>SUM(F34,F35:F36)</f>
        <v>5922.4</v>
      </c>
      <c r="G33" s="47">
        <f t="shared" ref="G33:H33" si="8">SUM(G34,G35:G36)</f>
        <v>5818.84</v>
      </c>
      <c r="H33" s="47">
        <f t="shared" si="8"/>
        <v>6086.79</v>
      </c>
    </row>
    <row r="34" spans="1:8" ht="90" customHeight="1" x14ac:dyDescent="0.25">
      <c r="A34" s="46" t="s">
        <v>159</v>
      </c>
      <c r="B34" s="42" t="s">
        <v>57</v>
      </c>
      <c r="C34" s="42" t="s">
        <v>74</v>
      </c>
      <c r="D34" s="42" t="s">
        <v>78</v>
      </c>
      <c r="E34" s="42" t="s">
        <v>130</v>
      </c>
      <c r="F34" s="47">
        <v>4722.7</v>
      </c>
      <c r="G34" s="47">
        <v>4958.84</v>
      </c>
      <c r="H34" s="48">
        <v>5206.79</v>
      </c>
    </row>
    <row r="35" spans="1:8" ht="32.25" customHeight="1" x14ac:dyDescent="0.25">
      <c r="A35" s="46" t="s">
        <v>128</v>
      </c>
      <c r="B35" s="42" t="s">
        <v>57</v>
      </c>
      <c r="C35" s="42" t="s">
        <v>74</v>
      </c>
      <c r="D35" s="42" t="s">
        <v>78</v>
      </c>
      <c r="E35" s="42" t="s">
        <v>132</v>
      </c>
      <c r="F35" s="47">
        <v>1189.7</v>
      </c>
      <c r="G35" s="47">
        <v>850</v>
      </c>
      <c r="H35" s="48">
        <v>870</v>
      </c>
    </row>
    <row r="36" spans="1:8" ht="32.25" customHeight="1" x14ac:dyDescent="0.25">
      <c r="A36" s="46" t="s">
        <v>79</v>
      </c>
      <c r="B36" s="42" t="s">
        <v>57</v>
      </c>
      <c r="C36" s="42" t="s">
        <v>74</v>
      </c>
      <c r="D36" s="42" t="s">
        <v>78</v>
      </c>
      <c r="E36" s="42" t="s">
        <v>161</v>
      </c>
      <c r="F36" s="47">
        <v>10</v>
      </c>
      <c r="G36" s="47">
        <v>10</v>
      </c>
      <c r="H36" s="48">
        <v>10</v>
      </c>
    </row>
    <row r="37" spans="1:8" ht="43.5" customHeight="1" x14ac:dyDescent="0.25">
      <c r="A37" s="39" t="s">
        <v>80</v>
      </c>
      <c r="B37" s="40" t="s">
        <v>60</v>
      </c>
      <c r="C37" s="40" t="s">
        <v>58</v>
      </c>
      <c r="D37" s="40"/>
      <c r="E37" s="40"/>
      <c r="F37" s="51">
        <f>SUM(F38,F41)</f>
        <v>60</v>
      </c>
      <c r="G37" s="51">
        <f>SUM(G38,G41)</f>
        <v>60</v>
      </c>
      <c r="H37" s="53">
        <f>SUM(H38,H41)</f>
        <v>50</v>
      </c>
    </row>
    <row r="38" spans="1:8" ht="48" customHeight="1" x14ac:dyDescent="0.25">
      <c r="A38" s="46" t="s">
        <v>81</v>
      </c>
      <c r="B38" s="42" t="s">
        <v>60</v>
      </c>
      <c r="C38" s="42" t="s">
        <v>117</v>
      </c>
      <c r="D38" s="42"/>
      <c r="E38" s="42"/>
      <c r="F38" s="49">
        <f t="shared" ref="F38:H39" si="9">SUM(F39)</f>
        <v>50</v>
      </c>
      <c r="G38" s="49">
        <f t="shared" si="9"/>
        <v>50</v>
      </c>
      <c r="H38" s="50">
        <f t="shared" si="9"/>
        <v>50</v>
      </c>
    </row>
    <row r="39" spans="1:8" ht="50.25" customHeight="1" x14ac:dyDescent="0.25">
      <c r="A39" s="46" t="s">
        <v>83</v>
      </c>
      <c r="B39" s="42" t="s">
        <v>60</v>
      </c>
      <c r="C39" s="42" t="s">
        <v>117</v>
      </c>
      <c r="D39" s="42" t="s">
        <v>78</v>
      </c>
      <c r="E39" s="42"/>
      <c r="F39" s="49">
        <f t="shared" si="9"/>
        <v>50</v>
      </c>
      <c r="G39" s="49">
        <f t="shared" si="9"/>
        <v>50</v>
      </c>
      <c r="H39" s="50">
        <f t="shared" si="9"/>
        <v>50</v>
      </c>
    </row>
    <row r="40" spans="1:8" ht="36" customHeight="1" x14ac:dyDescent="0.25">
      <c r="A40" s="46" t="s">
        <v>128</v>
      </c>
      <c r="B40" s="42" t="s">
        <v>60</v>
      </c>
      <c r="C40" s="42" t="s">
        <v>117</v>
      </c>
      <c r="D40" s="42" t="s">
        <v>78</v>
      </c>
      <c r="E40" s="42" t="s">
        <v>132</v>
      </c>
      <c r="F40" s="49">
        <v>50</v>
      </c>
      <c r="G40" s="45">
        <v>50</v>
      </c>
      <c r="H40" s="45">
        <v>50</v>
      </c>
    </row>
    <row r="41" spans="1:8" ht="45.75" customHeight="1" x14ac:dyDescent="0.25">
      <c r="A41" s="46" t="s">
        <v>84</v>
      </c>
      <c r="B41" s="42" t="s">
        <v>60</v>
      </c>
      <c r="C41" s="42" t="s">
        <v>85</v>
      </c>
      <c r="D41" s="42"/>
      <c r="E41" s="42"/>
      <c r="F41" s="49">
        <f>SUM(F42,F44)</f>
        <v>10</v>
      </c>
      <c r="G41" s="49">
        <f t="shared" ref="G41:H41" si="10">SUM(G42,G44)</f>
        <v>10</v>
      </c>
      <c r="H41" s="50">
        <f t="shared" si="10"/>
        <v>0</v>
      </c>
    </row>
    <row r="42" spans="1:8" ht="45" customHeight="1" x14ac:dyDescent="0.25">
      <c r="A42" s="54" t="s">
        <v>167</v>
      </c>
      <c r="B42" s="42" t="s">
        <v>60</v>
      </c>
      <c r="C42" s="42" t="s">
        <v>85</v>
      </c>
      <c r="D42" s="42" t="s">
        <v>165</v>
      </c>
      <c r="E42" s="42"/>
      <c r="F42" s="49">
        <f>SUM(F43)</f>
        <v>5</v>
      </c>
      <c r="G42" s="49">
        <f>SUM(G43)</f>
        <v>5</v>
      </c>
      <c r="H42" s="50">
        <f>SUM(H43)</f>
        <v>0</v>
      </c>
    </row>
    <row r="43" spans="1:8" ht="30" customHeight="1" x14ac:dyDescent="0.25">
      <c r="A43" s="46" t="s">
        <v>128</v>
      </c>
      <c r="B43" s="42" t="s">
        <v>60</v>
      </c>
      <c r="C43" s="42" t="s">
        <v>85</v>
      </c>
      <c r="D43" s="42" t="s">
        <v>165</v>
      </c>
      <c r="E43" s="42" t="s">
        <v>132</v>
      </c>
      <c r="F43" s="49">
        <v>5</v>
      </c>
      <c r="G43" s="44">
        <v>5</v>
      </c>
      <c r="H43" s="45">
        <v>0</v>
      </c>
    </row>
    <row r="44" spans="1:8" ht="79.5" customHeight="1" x14ac:dyDescent="0.25">
      <c r="A44" s="54" t="s">
        <v>166</v>
      </c>
      <c r="B44" s="42" t="s">
        <v>60</v>
      </c>
      <c r="C44" s="42" t="s">
        <v>85</v>
      </c>
      <c r="D44" s="42" t="s">
        <v>168</v>
      </c>
      <c r="E44" s="42"/>
      <c r="F44" s="49">
        <f>SUM(F45)</f>
        <v>5</v>
      </c>
      <c r="G44" s="49">
        <f>SUM(G45)</f>
        <v>5</v>
      </c>
      <c r="H44" s="49">
        <f>SUM(H45)</f>
        <v>0</v>
      </c>
    </row>
    <row r="45" spans="1:8" ht="27.75" customHeight="1" x14ac:dyDescent="0.25">
      <c r="A45" s="46" t="s">
        <v>128</v>
      </c>
      <c r="B45" s="42" t="s">
        <v>60</v>
      </c>
      <c r="C45" s="42" t="s">
        <v>85</v>
      </c>
      <c r="D45" s="42" t="s">
        <v>168</v>
      </c>
      <c r="E45" s="42" t="s">
        <v>132</v>
      </c>
      <c r="F45" s="49">
        <v>5</v>
      </c>
      <c r="G45" s="44">
        <v>5</v>
      </c>
      <c r="H45" s="45">
        <v>0</v>
      </c>
    </row>
    <row r="46" spans="1:8" ht="30" customHeight="1" x14ac:dyDescent="0.25">
      <c r="A46" s="39" t="s">
        <v>86</v>
      </c>
      <c r="B46" s="40" t="s">
        <v>64</v>
      </c>
      <c r="C46" s="40" t="s">
        <v>58</v>
      </c>
      <c r="D46" s="40"/>
      <c r="E46" s="40"/>
      <c r="F46" s="70">
        <f>SUM(F47,F52)</f>
        <v>2002.7919999999999</v>
      </c>
      <c r="G46" s="70">
        <f>SUM(G47,G52)</f>
        <v>1601.7919999999999</v>
      </c>
      <c r="H46" s="71">
        <f>SUM(H47,H52)</f>
        <v>1580.7919999999999</v>
      </c>
    </row>
    <row r="47" spans="1:8" ht="34.5" customHeight="1" x14ac:dyDescent="0.25">
      <c r="A47" s="46" t="s">
        <v>89</v>
      </c>
      <c r="B47" s="42" t="s">
        <v>64</v>
      </c>
      <c r="C47" s="42" t="s">
        <v>82</v>
      </c>
      <c r="D47" s="42"/>
      <c r="E47" s="42"/>
      <c r="F47" s="49">
        <f>SUM(F50,F48)</f>
        <v>1700</v>
      </c>
      <c r="G47" s="49">
        <f t="shared" ref="G47:H47" si="11">SUM(G50,G48)</f>
        <v>1500</v>
      </c>
      <c r="H47" s="50">
        <f t="shared" si="11"/>
        <v>1500</v>
      </c>
    </row>
    <row r="48" spans="1:8" ht="24.75" customHeight="1" x14ac:dyDescent="0.25">
      <c r="A48" s="46" t="s">
        <v>90</v>
      </c>
      <c r="B48" s="42" t="s">
        <v>64</v>
      </c>
      <c r="C48" s="42" t="s">
        <v>82</v>
      </c>
      <c r="D48" s="42" t="s">
        <v>134</v>
      </c>
      <c r="E48" s="42"/>
      <c r="F48" s="49">
        <f t="shared" ref="F48:H50" si="12">SUM(F49)</f>
        <v>1700</v>
      </c>
      <c r="G48" s="49">
        <f t="shared" si="12"/>
        <v>1500</v>
      </c>
      <c r="H48" s="50">
        <f t="shared" si="12"/>
        <v>1500</v>
      </c>
    </row>
    <row r="49" spans="1:8" ht="39.75" customHeight="1" x14ac:dyDescent="0.25">
      <c r="A49" s="46" t="s">
        <v>128</v>
      </c>
      <c r="B49" s="42" t="s">
        <v>64</v>
      </c>
      <c r="C49" s="42" t="s">
        <v>82</v>
      </c>
      <c r="D49" s="42" t="s">
        <v>134</v>
      </c>
      <c r="E49" s="42" t="s">
        <v>132</v>
      </c>
      <c r="F49" s="49">
        <v>1700</v>
      </c>
      <c r="G49" s="44">
        <v>1500</v>
      </c>
      <c r="H49" s="45">
        <v>1500</v>
      </c>
    </row>
    <row r="50" spans="1:8" ht="57" customHeight="1" x14ac:dyDescent="0.25">
      <c r="A50" s="46" t="s">
        <v>153</v>
      </c>
      <c r="B50" s="42" t="s">
        <v>64</v>
      </c>
      <c r="C50" s="42" t="s">
        <v>82</v>
      </c>
      <c r="D50" s="42" t="s">
        <v>151</v>
      </c>
      <c r="E50" s="42"/>
      <c r="F50" s="49">
        <f t="shared" si="12"/>
        <v>0</v>
      </c>
      <c r="G50" s="49">
        <f t="shared" si="12"/>
        <v>0</v>
      </c>
      <c r="H50" s="50">
        <f t="shared" si="12"/>
        <v>0</v>
      </c>
    </row>
    <row r="51" spans="1:8" ht="42.75" customHeight="1" x14ac:dyDescent="0.25">
      <c r="A51" s="46" t="s">
        <v>128</v>
      </c>
      <c r="B51" s="42" t="s">
        <v>64</v>
      </c>
      <c r="C51" s="42" t="s">
        <v>82</v>
      </c>
      <c r="D51" s="42" t="s">
        <v>151</v>
      </c>
      <c r="E51" s="42" t="s">
        <v>132</v>
      </c>
      <c r="F51" s="49">
        <v>0</v>
      </c>
      <c r="G51" s="44">
        <v>0</v>
      </c>
      <c r="H51" s="45">
        <v>0</v>
      </c>
    </row>
    <row r="52" spans="1:8" ht="33.75" customHeight="1" x14ac:dyDescent="0.25">
      <c r="A52" s="46" t="s">
        <v>91</v>
      </c>
      <c r="B52" s="42" t="s">
        <v>64</v>
      </c>
      <c r="C52" s="42" t="s">
        <v>92</v>
      </c>
      <c r="D52" s="42"/>
      <c r="E52" s="42"/>
      <c r="F52" s="68">
        <f>SUM(F53,F55,F57)</f>
        <v>302.79199999999997</v>
      </c>
      <c r="G52" s="68">
        <f t="shared" ref="G52:H52" si="13">SUM(G53,G55,G57)</f>
        <v>101.792</v>
      </c>
      <c r="H52" s="68">
        <f t="shared" si="13"/>
        <v>80.792000000000002</v>
      </c>
    </row>
    <row r="53" spans="1:8" ht="67.5" customHeight="1" x14ac:dyDescent="0.25">
      <c r="A53" s="54" t="s">
        <v>169</v>
      </c>
      <c r="B53" s="42" t="s">
        <v>64</v>
      </c>
      <c r="C53" s="42" t="s">
        <v>92</v>
      </c>
      <c r="D53" s="42" t="s">
        <v>170</v>
      </c>
      <c r="E53" s="42"/>
      <c r="F53" s="49">
        <f>F54</f>
        <v>2</v>
      </c>
      <c r="G53" s="49">
        <f t="shared" ref="G53:H53" si="14">SUM(G54)</f>
        <v>2</v>
      </c>
      <c r="H53" s="50">
        <f t="shared" si="14"/>
        <v>0</v>
      </c>
    </row>
    <row r="54" spans="1:8" ht="30.75" customHeight="1" x14ac:dyDescent="0.25">
      <c r="A54" s="46" t="s">
        <v>128</v>
      </c>
      <c r="B54" s="42" t="s">
        <v>64</v>
      </c>
      <c r="C54" s="42" t="s">
        <v>92</v>
      </c>
      <c r="D54" s="42" t="s">
        <v>170</v>
      </c>
      <c r="E54" s="42" t="s">
        <v>132</v>
      </c>
      <c r="F54" s="49">
        <v>2</v>
      </c>
      <c r="G54" s="44">
        <v>2</v>
      </c>
      <c r="H54" s="45">
        <v>0</v>
      </c>
    </row>
    <row r="55" spans="1:8" ht="34.5" customHeight="1" x14ac:dyDescent="0.25">
      <c r="A55" s="46" t="s">
        <v>91</v>
      </c>
      <c r="B55" s="42" t="s">
        <v>64</v>
      </c>
      <c r="C55" s="42" t="s">
        <v>92</v>
      </c>
      <c r="D55" s="42" t="s">
        <v>127</v>
      </c>
      <c r="E55" s="42"/>
      <c r="F55" s="49">
        <f>SUM(F56)</f>
        <v>300</v>
      </c>
      <c r="G55" s="49">
        <f t="shared" ref="G55:H55" si="15">SUM(G56)</f>
        <v>99</v>
      </c>
      <c r="H55" s="50">
        <f t="shared" si="15"/>
        <v>80</v>
      </c>
    </row>
    <row r="56" spans="1:8" ht="37.5" customHeight="1" x14ac:dyDescent="0.25">
      <c r="A56" s="46" t="s">
        <v>128</v>
      </c>
      <c r="B56" s="42" t="s">
        <v>64</v>
      </c>
      <c r="C56" s="42" t="s">
        <v>92</v>
      </c>
      <c r="D56" s="42" t="s">
        <v>127</v>
      </c>
      <c r="E56" s="42" t="s">
        <v>132</v>
      </c>
      <c r="F56" s="49">
        <v>300</v>
      </c>
      <c r="G56" s="44">
        <v>99</v>
      </c>
      <c r="H56" s="45">
        <v>80</v>
      </c>
    </row>
    <row r="57" spans="1:8" ht="107.25" customHeight="1" x14ac:dyDescent="0.25">
      <c r="A57" s="46" t="s">
        <v>136</v>
      </c>
      <c r="B57" s="42" t="s">
        <v>64</v>
      </c>
      <c r="C57" s="42" t="s">
        <v>92</v>
      </c>
      <c r="D57" s="42" t="s">
        <v>157</v>
      </c>
      <c r="E57" s="42"/>
      <c r="F57" s="68">
        <f>SUM(F58)</f>
        <v>0.79200000000000004</v>
      </c>
      <c r="G57" s="68">
        <f t="shared" ref="G57:H57" si="16">SUM(G58)</f>
        <v>0.79200000000000004</v>
      </c>
      <c r="H57" s="68">
        <f t="shared" si="16"/>
        <v>0.79200000000000004</v>
      </c>
    </row>
    <row r="58" spans="1:8" ht="30" customHeight="1" x14ac:dyDescent="0.25">
      <c r="A58" s="46" t="s">
        <v>77</v>
      </c>
      <c r="B58" s="42" t="s">
        <v>64</v>
      </c>
      <c r="C58" s="42" t="s">
        <v>92</v>
      </c>
      <c r="D58" s="42" t="s">
        <v>157</v>
      </c>
      <c r="E58" s="42" t="s">
        <v>175</v>
      </c>
      <c r="F58" s="68">
        <v>0.79200000000000004</v>
      </c>
      <c r="G58" s="68">
        <v>0.79200000000000004</v>
      </c>
      <c r="H58" s="69">
        <v>0.79200000000000004</v>
      </c>
    </row>
    <row r="59" spans="1:8" ht="22.5" customHeight="1" x14ac:dyDescent="0.25">
      <c r="A59" s="39" t="s">
        <v>93</v>
      </c>
      <c r="B59" s="40" t="s">
        <v>94</v>
      </c>
      <c r="C59" s="40" t="s">
        <v>58</v>
      </c>
      <c r="D59" s="40"/>
      <c r="E59" s="40"/>
      <c r="F59" s="70">
        <f>SUM(F60,F65,F68)</f>
        <v>4880.232</v>
      </c>
      <c r="G59" s="70">
        <f>SUM(G60,G65,G68)</f>
        <v>3580.8759999999997</v>
      </c>
      <c r="H59" s="71">
        <f t="shared" ref="H59" si="17">SUM(H60,H65,H68)</f>
        <v>3251.4759999999997</v>
      </c>
    </row>
    <row r="60" spans="1:8" ht="24.75" customHeight="1" x14ac:dyDescent="0.25">
      <c r="A60" s="46" t="s">
        <v>95</v>
      </c>
      <c r="B60" s="42" t="s">
        <v>94</v>
      </c>
      <c r="C60" s="42" t="s">
        <v>57</v>
      </c>
      <c r="D60" s="42"/>
      <c r="E60" s="42"/>
      <c r="F60" s="49">
        <f>SUM(F61,F64)</f>
        <v>651.20000000000005</v>
      </c>
      <c r="G60" s="49">
        <f t="shared" ref="G60:H60" si="18">SUM(G61,G64)</f>
        <v>53</v>
      </c>
      <c r="H60" s="50">
        <f t="shared" si="18"/>
        <v>55</v>
      </c>
    </row>
    <row r="61" spans="1:8" ht="29.25" customHeight="1" x14ac:dyDescent="0.25">
      <c r="A61" s="46" t="s">
        <v>137</v>
      </c>
      <c r="B61" s="42" t="s">
        <v>94</v>
      </c>
      <c r="C61" s="42" t="s">
        <v>57</v>
      </c>
      <c r="D61" s="42" t="s">
        <v>96</v>
      </c>
      <c r="E61" s="42"/>
      <c r="F61" s="49">
        <f>SUM(F62)</f>
        <v>51.2</v>
      </c>
      <c r="G61" s="49">
        <f>SUM(G62)</f>
        <v>53</v>
      </c>
      <c r="H61" s="50">
        <f>SUM(H62)</f>
        <v>55</v>
      </c>
    </row>
    <row r="62" spans="1:8" ht="46.5" customHeight="1" x14ac:dyDescent="0.25">
      <c r="A62" s="46" t="s">
        <v>128</v>
      </c>
      <c r="B62" s="42" t="s">
        <v>94</v>
      </c>
      <c r="C62" s="42" t="s">
        <v>57</v>
      </c>
      <c r="D62" s="42" t="s">
        <v>97</v>
      </c>
      <c r="E62" s="42" t="s">
        <v>132</v>
      </c>
      <c r="F62" s="49">
        <v>51.2</v>
      </c>
      <c r="G62" s="44">
        <v>53</v>
      </c>
      <c r="H62" s="45">
        <v>55</v>
      </c>
    </row>
    <row r="63" spans="1:8" ht="32.25" customHeight="1" x14ac:dyDescent="0.25">
      <c r="A63" s="46" t="s">
        <v>141</v>
      </c>
      <c r="B63" s="42" t="s">
        <v>94</v>
      </c>
      <c r="C63" s="42" t="s">
        <v>57</v>
      </c>
      <c r="D63" s="42" t="s">
        <v>78</v>
      </c>
      <c r="E63" s="42"/>
      <c r="F63" s="49">
        <f>SUM(F64)</f>
        <v>600</v>
      </c>
      <c r="G63" s="49">
        <f>SUM(G64)</f>
        <v>0</v>
      </c>
      <c r="H63" s="50">
        <f>SUM(H64)</f>
        <v>0</v>
      </c>
    </row>
    <row r="64" spans="1:8" ht="61.5" customHeight="1" x14ac:dyDescent="0.25">
      <c r="A64" s="46" t="s">
        <v>140</v>
      </c>
      <c r="B64" s="42" t="s">
        <v>94</v>
      </c>
      <c r="C64" s="42" t="s">
        <v>57</v>
      </c>
      <c r="D64" s="42" t="s">
        <v>78</v>
      </c>
      <c r="E64" s="42" t="s">
        <v>139</v>
      </c>
      <c r="F64" s="49">
        <v>600</v>
      </c>
      <c r="G64" s="44">
        <v>0</v>
      </c>
      <c r="H64" s="45">
        <v>0</v>
      </c>
    </row>
    <row r="65" spans="1:8" ht="31.5" customHeight="1" x14ac:dyDescent="0.25">
      <c r="A65" s="46" t="s">
        <v>98</v>
      </c>
      <c r="B65" s="42" t="s">
        <v>94</v>
      </c>
      <c r="C65" s="42" t="s">
        <v>99</v>
      </c>
      <c r="D65" s="42"/>
      <c r="E65" s="42"/>
      <c r="F65" s="68">
        <f t="shared" ref="F65:H66" si="19">SUM(F66)</f>
        <v>151.27600000000001</v>
      </c>
      <c r="G65" s="68">
        <f t="shared" si="19"/>
        <v>151.27600000000001</v>
      </c>
      <c r="H65" s="68">
        <f t="shared" si="19"/>
        <v>151.27600000000001</v>
      </c>
    </row>
    <row r="66" spans="1:8" ht="97.5" customHeight="1" x14ac:dyDescent="0.25">
      <c r="A66" s="46" t="s">
        <v>136</v>
      </c>
      <c r="B66" s="42" t="s">
        <v>94</v>
      </c>
      <c r="C66" s="42" t="s">
        <v>99</v>
      </c>
      <c r="D66" s="42" t="s">
        <v>157</v>
      </c>
      <c r="E66" s="42"/>
      <c r="F66" s="68">
        <f t="shared" si="19"/>
        <v>151.27600000000001</v>
      </c>
      <c r="G66" s="68">
        <f t="shared" si="19"/>
        <v>151.27600000000001</v>
      </c>
      <c r="H66" s="68">
        <f t="shared" si="19"/>
        <v>151.27600000000001</v>
      </c>
    </row>
    <row r="67" spans="1:8" x14ac:dyDescent="0.25">
      <c r="A67" s="46" t="s">
        <v>77</v>
      </c>
      <c r="B67" s="42" t="s">
        <v>94</v>
      </c>
      <c r="C67" s="42" t="s">
        <v>99</v>
      </c>
      <c r="D67" s="42" t="s">
        <v>157</v>
      </c>
      <c r="E67" s="42" t="s">
        <v>175</v>
      </c>
      <c r="F67" s="68">
        <v>151.27600000000001</v>
      </c>
      <c r="G67" s="68">
        <v>151.27600000000001</v>
      </c>
      <c r="H67" s="69">
        <v>151.27600000000001</v>
      </c>
    </row>
    <row r="68" spans="1:8" ht="24.75" customHeight="1" x14ac:dyDescent="0.25">
      <c r="A68" s="46" t="s">
        <v>100</v>
      </c>
      <c r="B68" s="42" t="s">
        <v>94</v>
      </c>
      <c r="C68" s="42" t="s">
        <v>60</v>
      </c>
      <c r="D68" s="42"/>
      <c r="E68" s="42"/>
      <c r="F68" s="68">
        <f>SUM(F69,F71,F73,F75,F77,F79,F81,F84)</f>
        <v>4077.7559999999999</v>
      </c>
      <c r="G68" s="68">
        <f t="shared" ref="G68:H68" si="20">SUM(G69,G71,G73,G75,G77,G79,G81,G84)</f>
        <v>3376.6</v>
      </c>
      <c r="H68" s="68">
        <f t="shared" si="20"/>
        <v>3045.2</v>
      </c>
    </row>
    <row r="69" spans="1:8" ht="28.5" x14ac:dyDescent="0.25">
      <c r="A69" s="46" t="s">
        <v>148</v>
      </c>
      <c r="B69" s="42" t="s">
        <v>94</v>
      </c>
      <c r="C69" s="42" t="s">
        <v>60</v>
      </c>
      <c r="D69" s="42" t="s">
        <v>149</v>
      </c>
      <c r="E69" s="42"/>
      <c r="F69" s="56">
        <f>SUM(F70)</f>
        <v>0</v>
      </c>
      <c r="G69" s="49">
        <f t="shared" ref="G69:H73" si="21">SUM(G70)</f>
        <v>0</v>
      </c>
      <c r="H69" s="50">
        <f t="shared" si="21"/>
        <v>0</v>
      </c>
    </row>
    <row r="70" spans="1:8" ht="28.5" x14ac:dyDescent="0.25">
      <c r="A70" s="46" t="s">
        <v>128</v>
      </c>
      <c r="B70" s="42" t="s">
        <v>94</v>
      </c>
      <c r="C70" s="42" t="s">
        <v>60</v>
      </c>
      <c r="D70" s="42" t="s">
        <v>149</v>
      </c>
      <c r="E70" s="42" t="s">
        <v>132</v>
      </c>
      <c r="F70" s="56">
        <v>0</v>
      </c>
      <c r="G70" s="49">
        <v>0</v>
      </c>
      <c r="H70" s="50">
        <v>0</v>
      </c>
    </row>
    <row r="71" spans="1:8" x14ac:dyDescent="0.25">
      <c r="A71" s="46" t="s">
        <v>178</v>
      </c>
      <c r="B71" s="42" t="s">
        <v>94</v>
      </c>
      <c r="C71" s="42" t="s">
        <v>60</v>
      </c>
      <c r="D71" s="42" t="s">
        <v>177</v>
      </c>
      <c r="E71" s="42"/>
      <c r="F71" s="56">
        <f>SUM(F72)</f>
        <v>0</v>
      </c>
      <c r="G71" s="49">
        <f t="shared" si="21"/>
        <v>0</v>
      </c>
      <c r="H71" s="50">
        <f t="shared" si="21"/>
        <v>0</v>
      </c>
    </row>
    <row r="72" spans="1:8" ht="28.5" x14ac:dyDescent="0.25">
      <c r="A72" s="46" t="s">
        <v>128</v>
      </c>
      <c r="B72" s="42" t="s">
        <v>94</v>
      </c>
      <c r="C72" s="42" t="s">
        <v>60</v>
      </c>
      <c r="D72" s="42" t="s">
        <v>177</v>
      </c>
      <c r="E72" s="42" t="s">
        <v>132</v>
      </c>
      <c r="F72" s="56">
        <v>0</v>
      </c>
      <c r="G72" s="49">
        <v>0</v>
      </c>
      <c r="H72" s="50">
        <v>0</v>
      </c>
    </row>
    <row r="73" spans="1:8" ht="42.75" x14ac:dyDescent="0.25">
      <c r="A73" s="46" t="s">
        <v>153</v>
      </c>
      <c r="B73" s="42" t="s">
        <v>94</v>
      </c>
      <c r="C73" s="42" t="s">
        <v>60</v>
      </c>
      <c r="D73" s="42" t="s">
        <v>151</v>
      </c>
      <c r="E73" s="42"/>
      <c r="F73" s="56">
        <f>F74</f>
        <v>755.7</v>
      </c>
      <c r="G73" s="49">
        <f t="shared" si="21"/>
        <v>0</v>
      </c>
      <c r="H73" s="50">
        <f t="shared" si="21"/>
        <v>0</v>
      </c>
    </row>
    <row r="74" spans="1:8" ht="28.5" x14ac:dyDescent="0.25">
      <c r="A74" s="46" t="s">
        <v>128</v>
      </c>
      <c r="B74" s="42" t="s">
        <v>94</v>
      </c>
      <c r="C74" s="42" t="s">
        <v>60</v>
      </c>
      <c r="D74" s="42" t="s">
        <v>151</v>
      </c>
      <c r="E74" s="42" t="s">
        <v>132</v>
      </c>
      <c r="F74" s="56">
        <v>755.7</v>
      </c>
      <c r="G74" s="49">
        <v>0</v>
      </c>
      <c r="H74" s="50">
        <v>0</v>
      </c>
    </row>
    <row r="75" spans="1:8" x14ac:dyDescent="0.25">
      <c r="A75" s="46" t="s">
        <v>101</v>
      </c>
      <c r="B75" s="42" t="s">
        <v>94</v>
      </c>
      <c r="C75" s="42" t="s">
        <v>60</v>
      </c>
      <c r="D75" s="42" t="s">
        <v>102</v>
      </c>
      <c r="E75" s="42"/>
      <c r="F75" s="49">
        <f>SUM(F76)</f>
        <v>1562</v>
      </c>
      <c r="G75" s="49">
        <f t="shared" ref="G75:H75" si="22">SUM(G76)</f>
        <v>1082</v>
      </c>
      <c r="H75" s="50">
        <f t="shared" si="22"/>
        <v>1090</v>
      </c>
    </row>
    <row r="76" spans="1:8" ht="28.5" x14ac:dyDescent="0.25">
      <c r="A76" s="46" t="s">
        <v>128</v>
      </c>
      <c r="B76" s="42" t="s">
        <v>94</v>
      </c>
      <c r="C76" s="42" t="s">
        <v>60</v>
      </c>
      <c r="D76" s="42" t="s">
        <v>102</v>
      </c>
      <c r="E76" s="42" t="s">
        <v>132</v>
      </c>
      <c r="F76" s="49">
        <v>1562</v>
      </c>
      <c r="G76" s="44">
        <v>1082</v>
      </c>
      <c r="H76" s="45">
        <v>1090</v>
      </c>
    </row>
    <row r="77" spans="1:8" x14ac:dyDescent="0.25">
      <c r="A77" s="46" t="s">
        <v>103</v>
      </c>
      <c r="B77" s="42" t="s">
        <v>94</v>
      </c>
      <c r="C77" s="42" t="s">
        <v>60</v>
      </c>
      <c r="D77" s="42" t="s">
        <v>104</v>
      </c>
      <c r="E77" s="42"/>
      <c r="F77" s="49">
        <f>SUM(F78)</f>
        <v>230</v>
      </c>
      <c r="G77" s="49">
        <f>SUM(G78)</f>
        <v>230</v>
      </c>
      <c r="H77" s="50">
        <f>SUM(H78)</f>
        <v>230</v>
      </c>
    </row>
    <row r="78" spans="1:8" ht="28.5" x14ac:dyDescent="0.25">
      <c r="A78" s="46" t="s">
        <v>128</v>
      </c>
      <c r="B78" s="42" t="s">
        <v>94</v>
      </c>
      <c r="C78" s="42" t="s">
        <v>60</v>
      </c>
      <c r="D78" s="42" t="s">
        <v>104</v>
      </c>
      <c r="E78" s="42" t="s">
        <v>132</v>
      </c>
      <c r="F78" s="49">
        <v>230</v>
      </c>
      <c r="G78" s="44">
        <v>230</v>
      </c>
      <c r="H78" s="45">
        <v>230</v>
      </c>
    </row>
    <row r="79" spans="1:8" x14ac:dyDescent="0.25">
      <c r="A79" s="46" t="s">
        <v>105</v>
      </c>
      <c r="B79" s="42" t="s">
        <v>94</v>
      </c>
      <c r="C79" s="42" t="s">
        <v>60</v>
      </c>
      <c r="D79" s="42" t="s">
        <v>106</v>
      </c>
      <c r="E79" s="42"/>
      <c r="F79" s="49">
        <f>SUM(F80)</f>
        <v>277</v>
      </c>
      <c r="G79" s="49">
        <f>SUM(G80)</f>
        <v>283</v>
      </c>
      <c r="H79" s="50">
        <f>SUM(H80)</f>
        <v>285</v>
      </c>
    </row>
    <row r="80" spans="1:8" ht="28.5" x14ac:dyDescent="0.25">
      <c r="A80" s="46" t="s">
        <v>128</v>
      </c>
      <c r="B80" s="42" t="s">
        <v>94</v>
      </c>
      <c r="C80" s="42" t="s">
        <v>60</v>
      </c>
      <c r="D80" s="42" t="s">
        <v>106</v>
      </c>
      <c r="E80" s="42" t="s">
        <v>132</v>
      </c>
      <c r="F80" s="49">
        <v>277</v>
      </c>
      <c r="G80" s="44">
        <v>283</v>
      </c>
      <c r="H80" s="45">
        <v>285</v>
      </c>
    </row>
    <row r="81" spans="1:8" x14ac:dyDescent="0.25">
      <c r="A81" s="46" t="s">
        <v>107</v>
      </c>
      <c r="B81" s="42" t="s">
        <v>94</v>
      </c>
      <c r="C81" s="42" t="s">
        <v>60</v>
      </c>
      <c r="D81" s="42" t="s">
        <v>108</v>
      </c>
      <c r="E81" s="42"/>
      <c r="F81" s="68">
        <f>SUM(F82,F83)</f>
        <v>1153.056</v>
      </c>
      <c r="G81" s="68">
        <f>SUM(G82,G83)</f>
        <v>1681.6</v>
      </c>
      <c r="H81" s="69">
        <f>SUM(H82,H83)</f>
        <v>808.2</v>
      </c>
    </row>
    <row r="82" spans="1:8" ht="28.5" x14ac:dyDescent="0.25">
      <c r="A82" s="46" t="s">
        <v>128</v>
      </c>
      <c r="B82" s="42" t="s">
        <v>94</v>
      </c>
      <c r="C82" s="42" t="s">
        <v>60</v>
      </c>
      <c r="D82" s="42" t="s">
        <v>108</v>
      </c>
      <c r="E82" s="42" t="s">
        <v>132</v>
      </c>
      <c r="F82" s="68">
        <v>881.05600000000004</v>
      </c>
      <c r="G82" s="68">
        <v>1397.6</v>
      </c>
      <c r="H82" s="69">
        <v>514.70000000000005</v>
      </c>
    </row>
    <row r="83" spans="1:8" ht="28.5" x14ac:dyDescent="0.25">
      <c r="A83" s="46" t="s">
        <v>79</v>
      </c>
      <c r="B83" s="42" t="s">
        <v>94</v>
      </c>
      <c r="C83" s="42" t="s">
        <v>60</v>
      </c>
      <c r="D83" s="42" t="s">
        <v>108</v>
      </c>
      <c r="E83" s="42" t="s">
        <v>161</v>
      </c>
      <c r="F83" s="49">
        <v>272</v>
      </c>
      <c r="G83" s="44">
        <v>284</v>
      </c>
      <c r="H83" s="45">
        <v>293.5</v>
      </c>
    </row>
    <row r="84" spans="1:8" ht="21.75" customHeight="1" thickBot="1" x14ac:dyDescent="0.3">
      <c r="A84" s="87" t="s">
        <v>184</v>
      </c>
      <c r="B84" s="42" t="s">
        <v>94</v>
      </c>
      <c r="C84" s="42" t="s">
        <v>60</v>
      </c>
      <c r="D84" s="42" t="s">
        <v>185</v>
      </c>
      <c r="E84" s="42"/>
      <c r="F84" s="68">
        <f>SUM(F85)</f>
        <v>100</v>
      </c>
      <c r="G84" s="68">
        <f t="shared" ref="G84:H84" si="23">SUM(G85)</f>
        <v>100</v>
      </c>
      <c r="H84" s="68">
        <f t="shared" si="23"/>
        <v>632</v>
      </c>
    </row>
    <row r="85" spans="1:8" ht="28.5" x14ac:dyDescent="0.25">
      <c r="A85" s="46" t="s">
        <v>128</v>
      </c>
      <c r="B85" s="42" t="s">
        <v>94</v>
      </c>
      <c r="C85" s="42" t="s">
        <v>60</v>
      </c>
      <c r="D85" s="42" t="s">
        <v>185</v>
      </c>
      <c r="E85" s="42" t="s">
        <v>132</v>
      </c>
      <c r="F85" s="68">
        <v>100</v>
      </c>
      <c r="G85" s="68">
        <v>100</v>
      </c>
      <c r="H85" s="69">
        <v>632</v>
      </c>
    </row>
    <row r="86" spans="1:8" x14ac:dyDescent="0.25">
      <c r="A86" s="39" t="s">
        <v>109</v>
      </c>
      <c r="B86" s="40" t="s">
        <v>67</v>
      </c>
      <c r="C86" s="40" t="s">
        <v>58</v>
      </c>
      <c r="D86" s="40"/>
      <c r="E86" s="40"/>
      <c r="F86" s="51">
        <f t="shared" ref="F86:H88" si="24">F87</f>
        <v>20</v>
      </c>
      <c r="G86" s="51">
        <f t="shared" si="24"/>
        <v>20</v>
      </c>
      <c r="H86" s="53">
        <f t="shared" si="24"/>
        <v>0</v>
      </c>
    </row>
    <row r="87" spans="1:8" x14ac:dyDescent="0.25">
      <c r="A87" s="46" t="s">
        <v>110</v>
      </c>
      <c r="B87" s="42" t="s">
        <v>67</v>
      </c>
      <c r="C87" s="42" t="s">
        <v>67</v>
      </c>
      <c r="D87" s="42"/>
      <c r="E87" s="42"/>
      <c r="F87" s="49">
        <f t="shared" si="24"/>
        <v>20</v>
      </c>
      <c r="G87" s="49">
        <f t="shared" si="24"/>
        <v>20</v>
      </c>
      <c r="H87" s="50">
        <f t="shared" si="24"/>
        <v>0</v>
      </c>
    </row>
    <row r="88" spans="1:8" ht="42.75" x14ac:dyDescent="0.25">
      <c r="A88" s="54" t="s">
        <v>163</v>
      </c>
      <c r="B88" s="42" t="s">
        <v>67</v>
      </c>
      <c r="C88" s="42" t="s">
        <v>67</v>
      </c>
      <c r="D88" s="42" t="s">
        <v>164</v>
      </c>
      <c r="E88" s="42"/>
      <c r="F88" s="49">
        <f>F89</f>
        <v>20</v>
      </c>
      <c r="G88" s="49">
        <f t="shared" si="24"/>
        <v>20</v>
      </c>
      <c r="H88" s="50">
        <f t="shared" si="24"/>
        <v>0</v>
      </c>
    </row>
    <row r="89" spans="1:8" ht="28.5" x14ac:dyDescent="0.25">
      <c r="A89" s="46" t="s">
        <v>128</v>
      </c>
      <c r="B89" s="42" t="s">
        <v>67</v>
      </c>
      <c r="C89" s="42" t="s">
        <v>67</v>
      </c>
      <c r="D89" s="42" t="s">
        <v>164</v>
      </c>
      <c r="E89" s="42" t="s">
        <v>132</v>
      </c>
      <c r="F89" s="49">
        <v>20</v>
      </c>
      <c r="G89" s="45">
        <v>20</v>
      </c>
      <c r="H89" s="45">
        <v>0</v>
      </c>
    </row>
    <row r="90" spans="1:8" x14ac:dyDescent="0.25">
      <c r="A90" s="39" t="s">
        <v>111</v>
      </c>
      <c r="B90" s="40" t="s">
        <v>112</v>
      </c>
      <c r="C90" s="40" t="s">
        <v>58</v>
      </c>
      <c r="D90" s="40"/>
      <c r="E90" s="40"/>
      <c r="F90" s="57">
        <f>SUM(F91,F98)</f>
        <v>8006.03</v>
      </c>
      <c r="G90" s="57">
        <f t="shared" ref="G90:H90" si="25">SUM(G91,G98)</f>
        <v>7471.73</v>
      </c>
      <c r="H90" s="60">
        <f t="shared" si="25"/>
        <v>7559.03</v>
      </c>
    </row>
    <row r="91" spans="1:8" x14ac:dyDescent="0.25">
      <c r="A91" s="46" t="s">
        <v>113</v>
      </c>
      <c r="B91" s="42" t="s">
        <v>112</v>
      </c>
      <c r="C91" s="42" t="s">
        <v>57</v>
      </c>
      <c r="D91" s="42"/>
      <c r="E91" s="42"/>
      <c r="F91" s="56">
        <f>SUM(F92+F96)</f>
        <v>7996.03</v>
      </c>
      <c r="G91" s="56">
        <f t="shared" ref="G91:H91" si="26">SUM(G92+G96)</f>
        <v>7461.73</v>
      </c>
      <c r="H91" s="59">
        <f t="shared" si="26"/>
        <v>7549.03</v>
      </c>
    </row>
    <row r="92" spans="1:8" ht="42.75" x14ac:dyDescent="0.25">
      <c r="A92" s="46" t="s">
        <v>135</v>
      </c>
      <c r="B92" s="42" t="s">
        <v>112</v>
      </c>
      <c r="C92" s="42" t="s">
        <v>57</v>
      </c>
      <c r="D92" s="42" t="s">
        <v>160</v>
      </c>
      <c r="E92" s="42"/>
      <c r="F92" s="49">
        <f>SUM(F93)</f>
        <v>2259.1999999999998</v>
      </c>
      <c r="G92" s="49">
        <f t="shared" ref="G92:H92" si="27">SUM(G93)</f>
        <v>1724.9</v>
      </c>
      <c r="H92" s="50">
        <f t="shared" si="27"/>
        <v>1812.1999999999998</v>
      </c>
    </row>
    <row r="93" spans="1:8" x14ac:dyDescent="0.25">
      <c r="A93" s="46" t="s">
        <v>114</v>
      </c>
      <c r="B93" s="42" t="s">
        <v>112</v>
      </c>
      <c r="C93" s="42" t="s">
        <v>57</v>
      </c>
      <c r="D93" s="42" t="s">
        <v>160</v>
      </c>
      <c r="E93" s="42"/>
      <c r="F93" s="49">
        <f>SUM(F94,F95)</f>
        <v>2259.1999999999998</v>
      </c>
      <c r="G93" s="49">
        <f t="shared" ref="G93:H93" si="28">SUM(G94,G95)</f>
        <v>1724.9</v>
      </c>
      <c r="H93" s="50">
        <f t="shared" si="28"/>
        <v>1812.1999999999998</v>
      </c>
    </row>
    <row r="94" spans="1:8" ht="28.5" x14ac:dyDescent="0.25">
      <c r="A94" s="46" t="s">
        <v>128</v>
      </c>
      <c r="B94" s="42" t="s">
        <v>112</v>
      </c>
      <c r="C94" s="42" t="s">
        <v>57</v>
      </c>
      <c r="D94" s="42" t="s">
        <v>160</v>
      </c>
      <c r="E94" s="42" t="s">
        <v>132</v>
      </c>
      <c r="F94" s="49">
        <v>2226.1999999999998</v>
      </c>
      <c r="G94" s="44">
        <v>1665.5</v>
      </c>
      <c r="H94" s="45">
        <v>1750.1</v>
      </c>
    </row>
    <row r="95" spans="1:8" ht="28.5" x14ac:dyDescent="0.25">
      <c r="A95" s="46" t="s">
        <v>79</v>
      </c>
      <c r="B95" s="42" t="s">
        <v>112</v>
      </c>
      <c r="C95" s="42" t="s">
        <v>57</v>
      </c>
      <c r="D95" s="42" t="s">
        <v>160</v>
      </c>
      <c r="E95" s="42" t="s">
        <v>161</v>
      </c>
      <c r="F95" s="49">
        <v>33</v>
      </c>
      <c r="G95" s="44">
        <v>59.4</v>
      </c>
      <c r="H95" s="45">
        <v>62.1</v>
      </c>
    </row>
    <row r="96" spans="1:8" ht="99.75" x14ac:dyDescent="0.25">
      <c r="A96" s="46" t="s">
        <v>136</v>
      </c>
      <c r="B96" s="42" t="s">
        <v>112</v>
      </c>
      <c r="C96" s="42" t="s">
        <v>57</v>
      </c>
      <c r="D96" s="42" t="s">
        <v>157</v>
      </c>
      <c r="E96" s="42"/>
      <c r="F96" s="56">
        <f>SUM(F97)</f>
        <v>5736.83</v>
      </c>
      <c r="G96" s="56">
        <f t="shared" ref="G96:H96" si="29">SUM(G97)</f>
        <v>5736.83</v>
      </c>
      <c r="H96" s="59">
        <f t="shared" si="29"/>
        <v>5736.83</v>
      </c>
    </row>
    <row r="97" spans="1:8" x14ac:dyDescent="0.25">
      <c r="A97" s="46" t="s">
        <v>77</v>
      </c>
      <c r="B97" s="42" t="s">
        <v>115</v>
      </c>
      <c r="C97" s="42" t="s">
        <v>57</v>
      </c>
      <c r="D97" s="42" t="s">
        <v>157</v>
      </c>
      <c r="E97" s="42" t="s">
        <v>175</v>
      </c>
      <c r="F97" s="56">
        <v>5736.83</v>
      </c>
      <c r="G97" s="56">
        <v>5736.83</v>
      </c>
      <c r="H97" s="59">
        <v>5736.83</v>
      </c>
    </row>
    <row r="98" spans="1:8" x14ac:dyDescent="0.25">
      <c r="A98" s="52" t="s">
        <v>143</v>
      </c>
      <c r="B98" s="42" t="s">
        <v>112</v>
      </c>
      <c r="C98" s="42" t="s">
        <v>64</v>
      </c>
      <c r="D98" s="42"/>
      <c r="E98" s="42"/>
      <c r="F98" s="49">
        <f>SUM(F99)</f>
        <v>10</v>
      </c>
      <c r="G98" s="49">
        <f t="shared" ref="G98:H98" si="30">SUM(G99)</f>
        <v>10</v>
      </c>
      <c r="H98" s="50">
        <f t="shared" si="30"/>
        <v>10</v>
      </c>
    </row>
    <row r="99" spans="1:8" ht="25.5" customHeight="1" x14ac:dyDescent="0.25">
      <c r="A99" s="46" t="s">
        <v>142</v>
      </c>
      <c r="B99" s="42" t="s">
        <v>112</v>
      </c>
      <c r="C99" s="42" t="s">
        <v>64</v>
      </c>
      <c r="D99" s="42" t="s">
        <v>78</v>
      </c>
      <c r="E99" s="42"/>
      <c r="F99" s="49">
        <f>SUM(F100)</f>
        <v>10</v>
      </c>
      <c r="G99" s="49">
        <f t="shared" ref="G99:H99" si="31">SUM(G100)</f>
        <v>10</v>
      </c>
      <c r="H99" s="50">
        <f t="shared" si="31"/>
        <v>10</v>
      </c>
    </row>
    <row r="100" spans="1:8" ht="28.5" x14ac:dyDescent="0.25">
      <c r="A100" s="46" t="s">
        <v>128</v>
      </c>
      <c r="B100" s="42" t="s">
        <v>112</v>
      </c>
      <c r="C100" s="42" t="s">
        <v>64</v>
      </c>
      <c r="D100" s="42" t="s">
        <v>78</v>
      </c>
      <c r="E100" s="42" t="s">
        <v>132</v>
      </c>
      <c r="F100" s="49">
        <v>10</v>
      </c>
      <c r="G100" s="44">
        <v>10</v>
      </c>
      <c r="H100" s="45">
        <v>10</v>
      </c>
    </row>
    <row r="101" spans="1:8" x14ac:dyDescent="0.25">
      <c r="A101" s="39" t="s">
        <v>116</v>
      </c>
      <c r="B101" s="40" t="s">
        <v>117</v>
      </c>
      <c r="C101" s="40" t="s">
        <v>58</v>
      </c>
      <c r="D101" s="40"/>
      <c r="E101" s="40"/>
      <c r="F101" s="51">
        <f t="shared" ref="F101:H103" si="32">F102</f>
        <v>600</v>
      </c>
      <c r="G101" s="51">
        <f t="shared" si="32"/>
        <v>600</v>
      </c>
      <c r="H101" s="53">
        <f t="shared" si="32"/>
        <v>0</v>
      </c>
    </row>
    <row r="102" spans="1:8" x14ac:dyDescent="0.25">
      <c r="A102" s="46" t="s">
        <v>118</v>
      </c>
      <c r="B102" s="42" t="s">
        <v>117</v>
      </c>
      <c r="C102" s="42" t="s">
        <v>60</v>
      </c>
      <c r="D102" s="42"/>
      <c r="E102" s="42"/>
      <c r="F102" s="49">
        <f t="shared" si="32"/>
        <v>600</v>
      </c>
      <c r="G102" s="49">
        <f t="shared" si="32"/>
        <v>600</v>
      </c>
      <c r="H102" s="50">
        <f t="shared" si="32"/>
        <v>0</v>
      </c>
    </row>
    <row r="103" spans="1:8" ht="71.25" x14ac:dyDescent="0.25">
      <c r="A103" s="54" t="s">
        <v>176</v>
      </c>
      <c r="B103" s="42" t="s">
        <v>117</v>
      </c>
      <c r="C103" s="42" t="s">
        <v>60</v>
      </c>
      <c r="D103" s="42" t="s">
        <v>162</v>
      </c>
      <c r="E103" s="42"/>
      <c r="F103" s="49">
        <f t="shared" si="32"/>
        <v>600</v>
      </c>
      <c r="G103" s="49">
        <f t="shared" si="32"/>
        <v>600</v>
      </c>
      <c r="H103" s="50">
        <f>H104</f>
        <v>0</v>
      </c>
    </row>
    <row r="104" spans="1:8" ht="28.5" x14ac:dyDescent="0.25">
      <c r="A104" s="46" t="s">
        <v>119</v>
      </c>
      <c r="B104" s="42" t="s">
        <v>117</v>
      </c>
      <c r="C104" s="42" t="s">
        <v>60</v>
      </c>
      <c r="D104" s="42" t="s">
        <v>162</v>
      </c>
      <c r="E104" s="42" t="s">
        <v>120</v>
      </c>
      <c r="F104" s="49">
        <v>600</v>
      </c>
      <c r="G104" s="45">
        <v>600</v>
      </c>
      <c r="H104" s="45">
        <v>0</v>
      </c>
    </row>
    <row r="105" spans="1:8" x14ac:dyDescent="0.25">
      <c r="A105" s="39" t="s">
        <v>121</v>
      </c>
      <c r="B105" s="40" t="s">
        <v>69</v>
      </c>
      <c r="C105" s="40" t="s">
        <v>58</v>
      </c>
      <c r="D105" s="40"/>
      <c r="E105" s="40"/>
      <c r="F105" s="51">
        <f>SUM(F106+F111)</f>
        <v>495</v>
      </c>
      <c r="G105" s="51">
        <f t="shared" ref="G105:H105" si="33">SUM(G106+G111)</f>
        <v>895</v>
      </c>
      <c r="H105" s="51">
        <f t="shared" si="33"/>
        <v>895</v>
      </c>
    </row>
    <row r="106" spans="1:8" x14ac:dyDescent="0.25">
      <c r="A106" s="46" t="s">
        <v>122</v>
      </c>
      <c r="B106" s="42" t="s">
        <v>69</v>
      </c>
      <c r="C106" s="42" t="s">
        <v>57</v>
      </c>
      <c r="D106" s="42"/>
      <c r="E106" s="42"/>
      <c r="F106" s="49">
        <f>SUM(F107)</f>
        <v>120</v>
      </c>
      <c r="G106" s="49">
        <f t="shared" ref="G106:H106" si="34">SUM(G107)</f>
        <v>520</v>
      </c>
      <c r="H106" s="49">
        <f t="shared" si="34"/>
        <v>520</v>
      </c>
    </row>
    <row r="107" spans="1:8" ht="28.5" x14ac:dyDescent="0.25">
      <c r="A107" s="46" t="s">
        <v>123</v>
      </c>
      <c r="B107" s="42" t="s">
        <v>69</v>
      </c>
      <c r="C107" s="42" t="s">
        <v>57</v>
      </c>
      <c r="D107" s="42" t="s">
        <v>124</v>
      </c>
      <c r="E107" s="42"/>
      <c r="F107" s="49">
        <f>SUM(F108:F110)</f>
        <v>120</v>
      </c>
      <c r="G107" s="49">
        <f>SUM(G108:G110)</f>
        <v>520</v>
      </c>
      <c r="H107" s="50">
        <f>SUM(H108:H110)</f>
        <v>520</v>
      </c>
    </row>
    <row r="108" spans="1:8" ht="71.25" x14ac:dyDescent="0.25">
      <c r="A108" s="46" t="s">
        <v>138</v>
      </c>
      <c r="B108" s="42" t="s">
        <v>69</v>
      </c>
      <c r="C108" s="42" t="s">
        <v>57</v>
      </c>
      <c r="D108" s="42" t="s">
        <v>124</v>
      </c>
      <c r="E108" s="42" t="s">
        <v>130</v>
      </c>
      <c r="F108" s="49">
        <v>20</v>
      </c>
      <c r="G108" s="49">
        <v>100</v>
      </c>
      <c r="H108" s="50">
        <v>100</v>
      </c>
    </row>
    <row r="109" spans="1:8" ht="28.5" x14ac:dyDescent="0.25">
      <c r="A109" s="46" t="s">
        <v>128</v>
      </c>
      <c r="B109" s="42" t="s">
        <v>69</v>
      </c>
      <c r="C109" s="42" t="s">
        <v>57</v>
      </c>
      <c r="D109" s="42" t="s">
        <v>124</v>
      </c>
      <c r="E109" s="42" t="s">
        <v>132</v>
      </c>
      <c r="F109" s="49">
        <v>0</v>
      </c>
      <c r="G109" s="44">
        <v>120</v>
      </c>
      <c r="H109" s="45">
        <v>120</v>
      </c>
    </row>
    <row r="110" spans="1:8" ht="28.5" x14ac:dyDescent="0.25">
      <c r="A110" s="46" t="s">
        <v>119</v>
      </c>
      <c r="B110" s="42" t="s">
        <v>69</v>
      </c>
      <c r="C110" s="42" t="s">
        <v>57</v>
      </c>
      <c r="D110" s="42" t="s">
        <v>124</v>
      </c>
      <c r="E110" s="42" t="s">
        <v>120</v>
      </c>
      <c r="F110" s="49">
        <v>100</v>
      </c>
      <c r="G110" s="44">
        <v>300</v>
      </c>
      <c r="H110" s="45">
        <v>300</v>
      </c>
    </row>
    <row r="111" spans="1:8" ht="28.5" x14ac:dyDescent="0.25">
      <c r="A111" s="46" t="s">
        <v>126</v>
      </c>
      <c r="B111" s="42" t="s">
        <v>69</v>
      </c>
      <c r="C111" s="42" t="s">
        <v>94</v>
      </c>
      <c r="D111" s="42"/>
      <c r="E111" s="42"/>
      <c r="F111" s="49">
        <f>SUM(F113)</f>
        <v>375</v>
      </c>
      <c r="G111" s="49">
        <f t="shared" ref="G111:H111" si="35">SUM(G113)</f>
        <v>375</v>
      </c>
      <c r="H111" s="50">
        <f t="shared" si="35"/>
        <v>375</v>
      </c>
    </row>
    <row r="112" spans="1:8" ht="99.75" x14ac:dyDescent="0.25">
      <c r="A112" s="46" t="s">
        <v>136</v>
      </c>
      <c r="B112" s="42" t="s">
        <v>69</v>
      </c>
      <c r="C112" s="42" t="s">
        <v>94</v>
      </c>
      <c r="D112" s="42" t="s">
        <v>157</v>
      </c>
      <c r="E112" s="42"/>
      <c r="F112" s="49">
        <f>SUM(F113)</f>
        <v>375</v>
      </c>
      <c r="G112" s="49">
        <f t="shared" ref="G112:H112" si="36">SUM(G113)</f>
        <v>375</v>
      </c>
      <c r="H112" s="50">
        <f t="shared" si="36"/>
        <v>375</v>
      </c>
    </row>
    <row r="113" spans="1:8" x14ac:dyDescent="0.25">
      <c r="A113" s="46" t="s">
        <v>77</v>
      </c>
      <c r="B113" s="42" t="s">
        <v>69</v>
      </c>
      <c r="C113" s="42" t="s">
        <v>94</v>
      </c>
      <c r="D113" s="42" t="s">
        <v>157</v>
      </c>
      <c r="E113" s="42" t="s">
        <v>175</v>
      </c>
      <c r="F113" s="49">
        <v>375</v>
      </c>
      <c r="G113" s="44">
        <v>375</v>
      </c>
      <c r="H113" s="45">
        <v>375</v>
      </c>
    </row>
    <row r="114" spans="1:8" x14ac:dyDescent="0.25">
      <c r="A114" s="39" t="s">
        <v>125</v>
      </c>
      <c r="B114" s="40"/>
      <c r="C114" s="40"/>
      <c r="D114" s="40"/>
      <c r="E114" s="40"/>
      <c r="F114" s="51">
        <f>SUM(F7,F37,F46,F59,F86+F90+F101+F105)</f>
        <v>32197.1</v>
      </c>
      <c r="G114" s="51">
        <f>SUM(G7,G37,G46,G59,G86+G90+G101+G105)</f>
        <v>30835.024000000005</v>
      </c>
      <c r="H114" s="53">
        <f>SUM(H7,H37,H46,H59,H86+H90+H101+H105)</f>
        <v>30738.024000000001</v>
      </c>
    </row>
  </sheetData>
  <mergeCells count="2">
    <mergeCell ref="A3:F3"/>
    <mergeCell ref="E4:F4"/>
  </mergeCells>
  <pageMargins left="0.31496062992125984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</vt:lpstr>
      <vt:lpstr>расходы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2022-10-28T06:19:48Z</dcterms:modified>
</cp:coreProperties>
</file>